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 codeName="{37E998C4-C9E5-D4B9-71C8-EB1FF731991C}"/>
  <workbookPr codeName="ThisWorkbook" defaultThemeVersion="124226"/>
  <bookViews>
    <workbookView xWindow="0" yWindow="0" windowWidth="24000" windowHeight="9735"/>
  </bookViews>
  <sheets>
    <sheet name="Invoice" sheetId="1" r:id="rId1"/>
    <sheet name="Your Company Details" sheetId="4" r:id="rId2"/>
    <sheet name="Customer Details" sheetId="2" r:id="rId3"/>
    <sheet name="Product Details" sheetId="3" r:id="rId4"/>
  </sheets>
  <functionGroups/>
  <definedNames>
    <definedName name="AddrLine1">'Your Company Details'!$E$5</definedName>
    <definedName name="AddrLine2">'Your Company Details'!$E$7</definedName>
    <definedName name="AddrLine3">'Your Company Details'!$E$9</definedName>
    <definedName name="CompanyName">'Your Company Details'!$E$3</definedName>
    <definedName name="emailID">'Your Company Details'!$E$15</definedName>
    <definedName name="logo">Invoice!$A$2:$E$2</definedName>
    <definedName name="Phone1">'Your Company Details'!$E$11</definedName>
    <definedName name="Phone2">'Your Company Details'!$E$13</definedName>
    <definedName name="theEnd">Invoice!$C$29</definedName>
    <definedName name="webURL">'Your Company Details'!$E$17</definedName>
  </definedNames>
  <calcPr calcId="124519"/>
</workbook>
</file>

<file path=xl/calcChain.xml><?xml version="1.0" encoding="utf-8"?>
<calcChain xmlns="http://schemas.openxmlformats.org/spreadsheetml/2006/main">
  <c r="K30" i="1"/>
  <c r="B17"/>
  <c r="B18"/>
  <c r="B19"/>
  <c r="B20"/>
  <c r="B21"/>
  <c r="B22"/>
  <c r="B23"/>
  <c r="B24"/>
  <c r="B25"/>
  <c r="N26"/>
  <c r="N27"/>
  <c r="N28"/>
  <c r="H26"/>
  <c r="H27"/>
  <c r="H28"/>
  <c r="B26"/>
  <c r="B27"/>
  <c r="B28"/>
  <c r="G2"/>
  <c r="B16"/>
  <c r="N25" l="1"/>
  <c r="N24"/>
  <c r="N23"/>
  <c r="N22"/>
  <c r="N21"/>
  <c r="N20"/>
  <c r="N19"/>
  <c r="N18"/>
  <c r="N17"/>
  <c r="N16"/>
  <c r="H24"/>
  <c r="K24" s="1"/>
  <c r="H25"/>
  <c r="K25" s="1"/>
  <c r="K26"/>
  <c r="K27"/>
  <c r="K28"/>
  <c r="H17"/>
  <c r="K17" s="1"/>
  <c r="H18"/>
  <c r="K18" s="1"/>
  <c r="H19"/>
  <c r="K19" s="1"/>
  <c r="H20"/>
  <c r="K20" s="1"/>
  <c r="H21"/>
  <c r="K21"/>
  <c r="H22"/>
  <c r="K22" s="1"/>
  <c r="H23"/>
  <c r="K23" s="1"/>
  <c r="H16"/>
  <c r="K16" s="1"/>
  <c r="F12"/>
  <c r="C12"/>
  <c r="C10"/>
  <c r="C9"/>
  <c r="C7"/>
  <c r="J3"/>
  <c r="F3"/>
  <c r="B3"/>
  <c r="F17" i="4"/>
  <c r="F15"/>
  <c r="F13"/>
  <c r="F11"/>
  <c r="F5"/>
  <c r="F7"/>
  <c r="F9"/>
  <c r="F3"/>
  <c r="K32" i="1" l="1"/>
  <c r="K34" s="1"/>
  <c r="D36"/>
</calcChain>
</file>

<file path=xl/sharedStrings.xml><?xml version="1.0" encoding="utf-8"?>
<sst xmlns="http://schemas.openxmlformats.org/spreadsheetml/2006/main" count="237" uniqueCount="222">
  <si>
    <t>INVOICE</t>
  </si>
  <si>
    <t xml:space="preserve">*
</t>
  </si>
  <si>
    <t>G</t>
  </si>
  <si>
    <t>Invoice#</t>
  </si>
  <si>
    <t>Date</t>
  </si>
  <si>
    <t>Sl#</t>
  </si>
  <si>
    <t>Total</t>
  </si>
  <si>
    <t>(</t>
  </si>
  <si>
    <t>Grand Total</t>
  </si>
  <si>
    <t xml:space="preserve">Amount in Words: </t>
  </si>
  <si>
    <t>Custmer ID#</t>
  </si>
  <si>
    <t>Client Name/Company Name</t>
  </si>
  <si>
    <t>Address line 1</t>
  </si>
  <si>
    <t>Address Line 2</t>
  </si>
  <si>
    <t>Phone Number</t>
  </si>
  <si>
    <t>Email Address</t>
  </si>
  <si>
    <t>Unit Price</t>
  </si>
  <si>
    <t>Discount</t>
  </si>
  <si>
    <t>Qty</t>
  </si>
  <si>
    <t xml:space="preserve">
</t>
  </si>
  <si>
    <t>Zip Code</t>
  </si>
  <si>
    <t>Due Date</t>
  </si>
  <si>
    <t>Product Description</t>
  </si>
  <si>
    <t>Product ID#</t>
  </si>
  <si>
    <t>Sub Total</t>
  </si>
  <si>
    <t>Tax</t>
  </si>
  <si>
    <r>
      <rPr>
        <sz val="14"/>
        <color indexed="53"/>
        <rFont val="Wingdings"/>
        <charset val="2"/>
      </rPr>
      <t>(</t>
    </r>
    <r>
      <rPr>
        <sz val="14"/>
        <color indexed="56"/>
        <rFont val="Wingdings"/>
        <charset val="2"/>
      </rPr>
      <t xml:space="preserve"> </t>
    </r>
    <r>
      <rPr>
        <sz val="9"/>
        <color indexed="56"/>
        <rFont val="Calibri"/>
        <family val="2"/>
      </rPr>
      <t/>
    </r>
  </si>
  <si>
    <r>
      <rPr>
        <sz val="9"/>
        <color indexed="56"/>
        <rFont val="Calibri"/>
        <family val="2"/>
      </rPr>
      <t xml:space="preserve"> </t>
    </r>
    <r>
      <rPr>
        <b/>
        <sz val="14"/>
        <color indexed="53"/>
        <rFont val="Wingdings"/>
        <charset val="2"/>
      </rPr>
      <t>*</t>
    </r>
    <r>
      <rPr>
        <b/>
        <sz val="14"/>
        <color indexed="56"/>
        <rFont val="Wingdings"/>
        <charset val="2"/>
      </rPr>
      <t xml:space="preserve"> </t>
    </r>
    <r>
      <rPr>
        <sz val="14"/>
        <color indexed="56"/>
        <rFont val="Wingdings"/>
        <charset val="2"/>
      </rPr>
      <t/>
    </r>
  </si>
  <si>
    <r>
      <rPr>
        <sz val="9"/>
        <color indexed="53"/>
        <rFont val="Calibri"/>
        <family val="2"/>
      </rPr>
      <t xml:space="preserve"> </t>
    </r>
    <r>
      <rPr>
        <b/>
        <sz val="14"/>
        <color indexed="53"/>
        <rFont val="Wingdings"/>
        <charset val="2"/>
      </rPr>
      <t>:</t>
    </r>
    <r>
      <rPr>
        <sz val="14"/>
        <color indexed="56"/>
        <rFont val="Wingdings"/>
        <charset val="2"/>
      </rPr>
      <t/>
    </r>
  </si>
  <si>
    <t>Email ID</t>
  </si>
  <si>
    <t>Website</t>
  </si>
  <si>
    <t>vishwamitra01@gmail.com</t>
  </si>
  <si>
    <t>http://www.learnexcelmacro.com</t>
  </si>
  <si>
    <t>My Company Private Limited</t>
  </si>
  <si>
    <t>Address Line 1</t>
  </si>
  <si>
    <t>Phone 1</t>
  </si>
  <si>
    <t>Phone 2</t>
  </si>
  <si>
    <t>Company Name</t>
  </si>
  <si>
    <t>Data to be filled in</t>
  </si>
  <si>
    <t>Char Limit</t>
  </si>
  <si>
    <t xml:space="preserve">Remaining </t>
  </si>
  <si>
    <t>AZ 85705</t>
  </si>
  <si>
    <t>TUCSON</t>
  </si>
  <si>
    <t>#795 E DRAGRAM</t>
  </si>
  <si>
    <t>+31 - Phone 1 786 4354</t>
  </si>
  <si>
    <t>Integer Id Magna Limited</t>
  </si>
  <si>
    <t>396-4007 Luctus Rd.</t>
  </si>
  <si>
    <t>Guelph</t>
  </si>
  <si>
    <t>1-911-135-3100</t>
  </si>
  <si>
    <t>eget@purusaccumsaninterdum.ca</t>
  </si>
  <si>
    <t>Parturient Montes Institute</t>
  </si>
  <si>
    <t>P.O. Box 308, 9291 Sit St.</t>
  </si>
  <si>
    <t>Tufo</t>
  </si>
  <si>
    <t>1-917-320-0160</t>
  </si>
  <si>
    <t>nec.leo.Morbi@maurisrhoncus.edu</t>
  </si>
  <si>
    <t>Sociis Natoque Consulting</t>
  </si>
  <si>
    <t>P.O. Box 296, 6256 Dolor Rd.</t>
  </si>
  <si>
    <t>Golspie</t>
  </si>
  <si>
    <t>1-780-890-6741</t>
  </si>
  <si>
    <t>rutrum@sedsapien.org</t>
  </si>
  <si>
    <t>Vel Limited</t>
  </si>
  <si>
    <t>Ap #648-9448 Odio. Rd.</t>
  </si>
  <si>
    <t>Nässjö</t>
  </si>
  <si>
    <t>1-354-428-1036</t>
  </si>
  <si>
    <t>et@malesuada.ca</t>
  </si>
  <si>
    <t>Sed Orci Corp.</t>
  </si>
  <si>
    <t>985-8028 Sapien. Street</t>
  </si>
  <si>
    <t>Wrexham</t>
  </si>
  <si>
    <t>1-850-333-5885</t>
  </si>
  <si>
    <t>Morbi@Etiamgravidamolestie.edu</t>
  </si>
  <si>
    <t>Vel Arcu Incorporated</t>
  </si>
  <si>
    <t>P.O. Box 767, 1238 Et, Street</t>
  </si>
  <si>
    <t>Monte Santa Maria Tiberina</t>
  </si>
  <si>
    <t>1-765-333-9844</t>
  </si>
  <si>
    <t>vel.venenatis@neccursusa.ca</t>
  </si>
  <si>
    <t>Dolor Nulla Associates</t>
  </si>
  <si>
    <t>P.O. Box 864, 5729 Velit Av.</t>
  </si>
  <si>
    <t>Sahiwal</t>
  </si>
  <si>
    <t>1-805-751-6695</t>
  </si>
  <si>
    <t>tristique.senectus.et@acnullaIn.org</t>
  </si>
  <si>
    <t>Pede Cum Sociis Corporation</t>
  </si>
  <si>
    <t>Ap #280-7193 Eu St.</t>
  </si>
  <si>
    <t>Coleville Lake</t>
  </si>
  <si>
    <t>K6N 5P9</t>
  </si>
  <si>
    <t>1-716-272-6423</t>
  </si>
  <si>
    <t>et@Pellentesque.edu</t>
  </si>
  <si>
    <t>Mauris Ltd</t>
  </si>
  <si>
    <t>8120 Donec Rd.</t>
  </si>
  <si>
    <t>Cunco</t>
  </si>
  <si>
    <t>1-508-332-9675</t>
  </si>
  <si>
    <t>sollicitudin.commodo@egestasblanditNam.com</t>
  </si>
  <si>
    <t>Eleifend Non PC</t>
  </si>
  <si>
    <t>6027 Amet Road</t>
  </si>
  <si>
    <t>Haverfordwest</t>
  </si>
  <si>
    <t>1-309-992-3917</t>
  </si>
  <si>
    <t>a.auctor.non@mi.co.uk</t>
  </si>
  <si>
    <t>Lacinia Orci Consectetuer Company</t>
  </si>
  <si>
    <t>4216 Eleifend Street</t>
  </si>
  <si>
    <t>St. Petersburg</t>
  </si>
  <si>
    <t>1-593-709-6492</t>
  </si>
  <si>
    <t>tincidunt.adipiscing@faucibusleoin.edu</t>
  </si>
  <si>
    <t>Euismod Enim Etiam LLC</t>
  </si>
  <si>
    <t>7503 Maecenas Ave</t>
  </si>
  <si>
    <t>Maria</t>
  </si>
  <si>
    <t>1-833-426-7495</t>
  </si>
  <si>
    <t>Cras.eu.tellus@necante.edu</t>
  </si>
  <si>
    <t>Lorem Tristique PC</t>
  </si>
  <si>
    <t>Ap #776-222 Nec, Street</t>
  </si>
  <si>
    <t>Cardedu</t>
  </si>
  <si>
    <t>1-434-776-0209</t>
  </si>
  <si>
    <t>neque.Nullam@Curabitursed.ca</t>
  </si>
  <si>
    <t>Tincidunt Aliquam Corporation</t>
  </si>
  <si>
    <t>346-8289 Vel, Avenue</t>
  </si>
  <si>
    <t>Avigliano Umbro</t>
  </si>
  <si>
    <t>1-550-733-0486</t>
  </si>
  <si>
    <t>Duis.at@ataugue.edu</t>
  </si>
  <si>
    <t>Enim Consequat Industries</t>
  </si>
  <si>
    <t>Ap #670-9742 Sed Av.</t>
  </si>
  <si>
    <t>Grafton</t>
  </si>
  <si>
    <t>1-108-215-2641</t>
  </si>
  <si>
    <t>tellus@etmalesuada.com</t>
  </si>
  <si>
    <t>Vitae Erat Company</t>
  </si>
  <si>
    <t>Ap #928-4690 Elit, St.</t>
  </si>
  <si>
    <t>Fogo</t>
  </si>
  <si>
    <t>1-918-512-0064</t>
  </si>
  <si>
    <t>egestas.rhoncus.Proin@risusat.edu</t>
  </si>
  <si>
    <t>Donec Elementum Lorem Company</t>
  </si>
  <si>
    <t>P.O. Box 332, 4893 Libero. Rd.</t>
  </si>
  <si>
    <t>Tarvisio</t>
  </si>
  <si>
    <t>1-166-996-4318</t>
  </si>
  <si>
    <t>in@Suspendissedui.co.uk</t>
  </si>
  <si>
    <t>Metus Eu Erat Inc.</t>
  </si>
  <si>
    <t>Ap #742-4547 Vitae, St.</t>
  </si>
  <si>
    <t>Pozo Almonte</t>
  </si>
  <si>
    <t>1-206-102-2630</t>
  </si>
  <si>
    <t>sem@eget.com</t>
  </si>
  <si>
    <t>Nunc Lectus Corp.</t>
  </si>
  <si>
    <t>3310 Orci Rd.</t>
  </si>
  <si>
    <t>Meeuwen</t>
  </si>
  <si>
    <t>1-545-465-8534</t>
  </si>
  <si>
    <t>ut.pellentesque.eget@blanditviverraDonec.ca</t>
  </si>
  <si>
    <t>Non Bibendum Sed Institute</t>
  </si>
  <si>
    <t>Ap #617-8364 Non Street</t>
  </si>
  <si>
    <t>Longvilly</t>
  </si>
  <si>
    <t>21-946</t>
  </si>
  <si>
    <t>1-160-943-0836</t>
  </si>
  <si>
    <t>magna.tellus@eu.net</t>
  </si>
  <si>
    <t>Vehicula Foundation</t>
  </si>
  <si>
    <t>518-2359 Aliquet, Rd.</t>
  </si>
  <si>
    <t>LaSalle</t>
  </si>
  <si>
    <t>1-358-917-9226</t>
  </si>
  <si>
    <t>ac.urna@Aliquam.co.uk</t>
  </si>
  <si>
    <t>Dui Ltd</t>
  </si>
  <si>
    <t>Ap #811-4468 Id St.</t>
  </si>
  <si>
    <t>Missoula</t>
  </si>
  <si>
    <t>1-159-788-9079</t>
  </si>
  <si>
    <t>mollis@et.ca</t>
  </si>
  <si>
    <t>Suspendisse Ac Company</t>
  </si>
  <si>
    <t>8727 Eros St.</t>
  </si>
  <si>
    <t>Hualaihué</t>
  </si>
  <si>
    <t>1-332-766-1767</t>
  </si>
  <si>
    <t>dolor.dapibus@elit.org</t>
  </si>
  <si>
    <t>Enim Diam Vel Industries</t>
  </si>
  <si>
    <t>Ap #950-5104 Dolor St.</t>
  </si>
  <si>
    <t>Montpelier</t>
  </si>
  <si>
    <t>1-440-223-8336</t>
  </si>
  <si>
    <t>scelerisque.sed@blanditcongueIn.net</t>
  </si>
  <si>
    <t>Et Limited</t>
  </si>
  <si>
    <t>Ap #556-6531 Elit Avenue</t>
  </si>
  <si>
    <t>Barasat</t>
  </si>
  <si>
    <t>96-328</t>
  </si>
  <si>
    <t>1-542-183-6288</t>
  </si>
  <si>
    <t>tempus@felis.co.uk</t>
  </si>
  <si>
    <t>Mauris Eu Turpis Corporation</t>
  </si>
  <si>
    <t>651-1057 Sodales. St.</t>
  </si>
  <si>
    <t>Shawville</t>
  </si>
  <si>
    <t>1-515-809-3612</t>
  </si>
  <si>
    <t>ante.dictum.mi@estmollisnon.org</t>
  </si>
  <si>
    <t>Convallis Dolor Quisque Ltd</t>
  </si>
  <si>
    <t>Ap #320-6127 Dolor Avenue</t>
  </si>
  <si>
    <t>Habergy</t>
  </si>
  <si>
    <t>P5M 8C8</t>
  </si>
  <si>
    <t>1-525-391-6971</t>
  </si>
  <si>
    <t>velit@felisDonectempor.com</t>
  </si>
  <si>
    <t>Lorem Company</t>
  </si>
  <si>
    <t>210-1661 Ante Ave</t>
  </si>
  <si>
    <t>Montacuto</t>
  </si>
  <si>
    <t>P1J 5V5</t>
  </si>
  <si>
    <t>1-646-141-9013</t>
  </si>
  <si>
    <t>egestas@euismodestarcu.edu</t>
  </si>
  <si>
    <t>Dignissim PC</t>
  </si>
  <si>
    <t>710-5567 Adipiscing Road</t>
  </si>
  <si>
    <t>Hoeilaart</t>
  </si>
  <si>
    <t>1-498-212-5967</t>
  </si>
  <si>
    <t>sem.mollis@consequatenimdiam.com</t>
  </si>
  <si>
    <t>Vitae Dolor Foundation</t>
  </si>
  <si>
    <t>614-1078 Magnis Rd.</t>
  </si>
  <si>
    <t>Biarritz</t>
  </si>
  <si>
    <t>1-963-244-3239</t>
  </si>
  <si>
    <t>pede.Nunc@fringillaornareplacerat.net</t>
  </si>
  <si>
    <t>Zum Lamlab</t>
  </si>
  <si>
    <t>Quofresh</t>
  </si>
  <si>
    <t>S-zoocof</t>
  </si>
  <si>
    <t>It Ron</t>
  </si>
  <si>
    <t>Funtone</t>
  </si>
  <si>
    <t>Voya-Tip</t>
  </si>
  <si>
    <t>Zensundox</t>
  </si>
  <si>
    <t>Ton Zumdex</t>
  </si>
  <si>
    <t>Mat Dankix</t>
  </si>
  <si>
    <t>Softhome</t>
  </si>
  <si>
    <t>Zath Ing</t>
  </si>
  <si>
    <t>Holddom</t>
  </si>
  <si>
    <t>Zathfix</t>
  </si>
  <si>
    <t>Lexiqvoair</t>
  </si>
  <si>
    <t>Opetom</t>
  </si>
  <si>
    <t>Vilastock</t>
  </si>
  <si>
    <t>Subsing</t>
  </si>
  <si>
    <t>Namkix</t>
  </si>
  <si>
    <t>Math Zenfax</t>
  </si>
  <si>
    <t>Year Air</t>
  </si>
  <si>
    <t>Geotraxzap</t>
  </si>
  <si>
    <t>A1234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</si>
</sst>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d\-mmm\-yy;@"/>
    <numFmt numFmtId="165" formatCode="_([$$-409]* #,##0.00_);_([$$-409]* \(#,##0.00\);_([$$-409]* &quot;-&quot;??_);_(@_)"/>
    <numFmt numFmtId="166" formatCode="[$RS-436]\ #,##0.00"/>
    <numFmt numFmtId="167" formatCode="_ [$₹-4009]\ * #,##0.00_ ;_ [$₹-4009]\ * \-#,##0.00_ ;_ [$₹-4009]\ * &quot;-&quot;??_ ;_ @_ "/>
  </numFmts>
  <fonts count="41">
    <font>
      <sz val="11"/>
      <color theme="1"/>
      <name val="Calibri"/>
      <family val="2"/>
      <scheme val="minor"/>
    </font>
    <font>
      <sz val="9"/>
      <color indexed="56"/>
      <name val="Calibri"/>
      <family val="2"/>
    </font>
    <font>
      <sz val="14"/>
      <color indexed="56"/>
      <name val="Wingdings"/>
      <charset val="2"/>
    </font>
    <font>
      <b/>
      <sz val="14"/>
      <color indexed="56"/>
      <name val="Wingdings"/>
      <charset val="2"/>
    </font>
    <font>
      <sz val="14"/>
      <color indexed="53"/>
      <name val="Wingdings"/>
      <charset val="2"/>
    </font>
    <font>
      <b/>
      <sz val="14"/>
      <color indexed="53"/>
      <name val="Wingdings"/>
      <charset val="2"/>
    </font>
    <font>
      <sz val="9"/>
      <color indexed="53"/>
      <name val="Calibri"/>
      <family val="2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30641"/>
      <name val="Calibri"/>
      <family val="2"/>
      <scheme val="minor"/>
    </font>
    <font>
      <sz val="9"/>
      <color rgb="FF030641"/>
      <name val="Calibri"/>
      <family val="2"/>
      <scheme val="minor"/>
    </font>
    <font>
      <sz val="10"/>
      <color rgb="FF03064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0" tint="-0.499984740745262"/>
      <name val="Webdings"/>
      <family val="1"/>
      <charset val="2"/>
    </font>
    <font>
      <b/>
      <sz val="10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30641"/>
      <name val="Calibri"/>
      <family val="2"/>
      <scheme val="minor"/>
    </font>
    <font>
      <b/>
      <sz val="14"/>
      <color rgb="FFFF470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2"/>
      <color rgb="FFFF4700"/>
      <name val="Webdings"/>
      <family val="1"/>
      <charset val="2"/>
    </font>
    <font>
      <sz val="12"/>
      <color rgb="FFFF4700"/>
      <name val="Wingdings"/>
      <charset val="2"/>
    </font>
    <font>
      <b/>
      <sz val="12"/>
      <color rgb="FFFF4700"/>
      <name val="Wingdings"/>
      <charset val="2"/>
    </font>
    <font>
      <b/>
      <sz val="14"/>
      <color rgb="FF030641"/>
      <name val="Calibri"/>
      <family val="2"/>
      <scheme val="minor"/>
    </font>
    <font>
      <b/>
      <sz val="12"/>
      <color rgb="FF030641"/>
      <name val="Calibri"/>
      <family val="2"/>
      <scheme val="minor"/>
    </font>
    <font>
      <sz val="9"/>
      <color rgb="FF002060"/>
      <name val="Calibri"/>
      <family val="2"/>
    </font>
    <font>
      <sz val="9"/>
      <color rgb="FF030641"/>
      <name val="Calibri"/>
      <family val="2"/>
    </font>
    <font>
      <sz val="22"/>
      <color rgb="FF03064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theme="0" tint="-0.499984740745262"/>
      <name val="Wingdings"/>
      <charset val="2"/>
    </font>
    <font>
      <sz val="10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4700"/>
        <bgColor indexed="64"/>
      </patternFill>
    </fill>
    <fill>
      <patternFill patternType="solid">
        <fgColor rgb="FF0306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gradientFill degree="90">
        <stop position="0">
          <color theme="0"/>
        </stop>
        <stop position="1">
          <color theme="8" tint="0.40000610370189521"/>
        </stop>
      </gradient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9" tint="-0.249977111117893"/>
      </bottom>
      <diagonal/>
    </border>
    <border>
      <left/>
      <right/>
      <top style="hair">
        <color theme="9" tint="-0.249977111117893"/>
      </top>
      <bottom/>
      <diagonal/>
    </border>
    <border>
      <left style="hair">
        <color rgb="FFFF4700"/>
      </left>
      <right style="hair">
        <color rgb="FFFF4700"/>
      </right>
      <top style="hair">
        <color rgb="FFFF4700"/>
      </top>
      <bottom style="hair">
        <color rgb="FFFF4700"/>
      </bottom>
      <diagonal/>
    </border>
    <border>
      <left/>
      <right style="hair">
        <color theme="9" tint="-0.249977111117893"/>
      </right>
      <top/>
      <bottom/>
      <diagonal/>
    </border>
    <border>
      <left/>
      <right style="hair">
        <color rgb="FFFF4700"/>
      </right>
      <top style="hair">
        <color rgb="FFFF4700"/>
      </top>
      <bottom style="hair">
        <color rgb="FFFF4700"/>
      </bottom>
      <diagonal/>
    </border>
    <border>
      <left style="hair">
        <color rgb="FFFF4700"/>
      </left>
      <right/>
      <top style="hair">
        <color rgb="FFFF4700"/>
      </top>
      <bottom style="hair">
        <color rgb="FFFF4700"/>
      </bottom>
      <diagonal/>
    </border>
    <border>
      <left/>
      <right/>
      <top style="hair">
        <color rgb="FFFF4700"/>
      </top>
      <bottom style="hair">
        <color rgb="FFFF4700"/>
      </bottom>
      <diagonal/>
    </border>
    <border>
      <left/>
      <right/>
      <top/>
      <bottom style="hair">
        <color rgb="FFFF4700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hair">
        <color theme="9" tint="-0.249977111117893"/>
      </bottom>
      <diagonal/>
    </border>
    <border>
      <left/>
      <right/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/>
      <right/>
      <top style="thin">
        <color rgb="FFFF4700"/>
      </top>
      <bottom style="thin">
        <color rgb="FFFF4700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rgb="FFFF4700"/>
      </top>
      <bottom style="thin">
        <color rgb="FFFF4700"/>
      </bottom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rgb="FFFF4700"/>
      </left>
      <right/>
      <top/>
      <bottom/>
      <diagonal/>
    </border>
    <border>
      <left/>
      <right style="thin">
        <color theme="8" tint="0.39997558519241921"/>
      </right>
      <top style="thin">
        <color rgb="FFFF4700"/>
      </top>
      <bottom style="thin">
        <color rgb="FFFF4700"/>
      </bottom>
      <diagonal/>
    </border>
    <border>
      <left style="medium">
        <color theme="8" tint="0.39997558519241921"/>
      </left>
      <right/>
      <top/>
      <bottom/>
      <diagonal/>
    </border>
    <border>
      <left/>
      <right style="medium">
        <color theme="8" tint="0.39997558519241921"/>
      </right>
      <top/>
      <bottom/>
      <diagonal/>
    </border>
    <border>
      <left style="medium">
        <color theme="8" tint="0.39997558519241921"/>
      </left>
      <right/>
      <top/>
      <bottom style="medium">
        <color theme="8" tint="0.39997558519241921"/>
      </bottom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/>
      <right/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</borders>
  <cellStyleXfs count="7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44" fontId="8" fillId="0" borderId="0" applyFont="0" applyFill="0" applyBorder="0" applyAlignment="0" applyProtection="0"/>
    <xf numFmtId="0" fontId="7" fillId="0" borderId="0" applyFill="0" applyProtection="0"/>
    <xf numFmtId="0" fontId="8" fillId="4" borderId="1" applyNumberFormat="0" applyFont="0" applyAlignment="0" applyProtection="0"/>
    <xf numFmtId="9" fontId="8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1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2" xfId="0" applyBorder="1"/>
    <xf numFmtId="0" fontId="12" fillId="0" borderId="0" xfId="0" quotePrefix="1" applyFont="1" applyBorder="1" applyAlignment="1">
      <alignment horizontal="left" vertical="center"/>
    </xf>
    <xf numFmtId="0" fontId="13" fillId="0" borderId="0" xfId="0" applyFont="1" applyBorder="1" applyAlignment="1">
      <alignment horizontal="left" inden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 applyProtection="1">
      <protection locked="0"/>
    </xf>
    <xf numFmtId="165" fontId="15" fillId="0" borderId="0" xfId="3" applyNumberFormat="1" applyFont="1" applyBorder="1" applyAlignment="1" applyProtection="1">
      <alignment horizontal="right"/>
    </xf>
    <xf numFmtId="9" fontId="15" fillId="0" borderId="0" xfId="6" applyFont="1" applyBorder="1" applyAlignment="1" applyProtection="1">
      <protection locked="0"/>
    </xf>
    <xf numFmtId="165" fontId="15" fillId="0" borderId="3" xfId="3" applyNumberFormat="1" applyFont="1" applyBorder="1" applyAlignment="1" applyProtection="1">
      <alignment horizontal="right"/>
    </xf>
    <xf numFmtId="0" fontId="16" fillId="0" borderId="4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16" fillId="0" borderId="6" xfId="0" applyFont="1" applyBorder="1" applyAlignment="1" applyProtection="1">
      <alignment horizontal="center" vertical="center"/>
      <protection locked="0"/>
    </xf>
    <xf numFmtId="9" fontId="16" fillId="0" borderId="6" xfId="6" applyFont="1" applyBorder="1" applyAlignment="1" applyProtection="1">
      <alignment horizontal="center" vertical="center"/>
      <protection locked="0"/>
    </xf>
    <xf numFmtId="0" fontId="21" fillId="0" borderId="0" xfId="0" applyFont="1" applyBorder="1"/>
    <xf numFmtId="0" fontId="22" fillId="0" borderId="0" xfId="0" applyFont="1" applyBorder="1" applyAlignment="1">
      <alignment horizontal="left" vertical="top" indent="2"/>
    </xf>
    <xf numFmtId="0" fontId="24" fillId="0" borderId="0" xfId="0" applyFont="1" applyFill="1" applyBorder="1" applyAlignment="1">
      <alignment vertical="center"/>
    </xf>
    <xf numFmtId="9" fontId="25" fillId="0" borderId="0" xfId="6" applyFont="1" applyFill="1" applyBorder="1" applyAlignment="1" applyProtection="1">
      <alignment horizontal="right" vertical="center" indent="1"/>
      <protection locked="0"/>
    </xf>
    <xf numFmtId="44" fontId="26" fillId="0" borderId="0" xfId="3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 applyProtection="1">
      <alignment vertical="top" wrapText="1"/>
    </xf>
    <xf numFmtId="0" fontId="33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164" fontId="32" fillId="9" borderId="0" xfId="5" applyNumberFormat="1" applyFont="1" applyFill="1" applyBorder="1" applyAlignment="1" applyProtection="1">
      <alignment horizontal="center" vertical="center"/>
      <protection locked="0"/>
    </xf>
    <xf numFmtId="0" fontId="33" fillId="0" borderId="17" xfId="0" applyFont="1" applyBorder="1" applyAlignment="1">
      <alignment vertical="center" wrapText="1"/>
    </xf>
    <xf numFmtId="0" fontId="0" fillId="0" borderId="18" xfId="0" applyBorder="1" applyAlignment="1"/>
    <xf numFmtId="0" fontId="0" fillId="0" borderId="19" xfId="0" applyBorder="1" applyAlignment="1"/>
    <xf numFmtId="0" fontId="36" fillId="0" borderId="18" xfId="0" applyFont="1" applyBorder="1" applyAlignment="1">
      <alignment horizontal="right" vertical="top"/>
    </xf>
    <xf numFmtId="0" fontId="37" fillId="0" borderId="18" xfId="0" applyFont="1" applyFill="1" applyBorder="1" applyAlignment="1">
      <alignment horizontal="right" vertical="top" wrapText="1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0" borderId="0" xfId="5" applyFont="1" applyFill="1" applyBorder="1" applyAlignment="1">
      <alignment horizontal="left" vertical="center"/>
    </xf>
    <xf numFmtId="0" fontId="16" fillId="4" borderId="0" xfId="5" applyFont="1" applyBorder="1" applyAlignment="1" applyProtection="1">
      <alignment horizontal="left" vertical="center" wrapText="1"/>
      <protection locked="0"/>
    </xf>
    <xf numFmtId="0" fontId="21" fillId="4" borderId="0" xfId="5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4" borderId="0" xfId="5" quotePrefix="1" applyFont="1" applyBorder="1" applyAlignment="1" applyProtection="1">
      <alignment vertical="center" wrapText="1"/>
      <protection locked="0"/>
    </xf>
    <xf numFmtId="0" fontId="16" fillId="4" borderId="0" xfId="5" applyFont="1" applyBorder="1" applyAlignment="1" applyProtection="1">
      <alignment vertical="center"/>
      <protection locked="0"/>
    </xf>
    <xf numFmtId="0" fontId="21" fillId="0" borderId="0" xfId="0" applyFont="1" applyFill="1" applyBorder="1"/>
    <xf numFmtId="0" fontId="16" fillId="0" borderId="0" xfId="5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6" fillId="0" borderId="0" xfId="5" quotePrefix="1" applyFont="1" applyFill="1" applyBorder="1" applyAlignment="1" applyProtection="1">
      <alignment vertical="center" wrapText="1"/>
      <protection locked="0"/>
    </xf>
    <xf numFmtId="0" fontId="7" fillId="0" borderId="0" xfId="4" applyFill="1" applyProtection="1"/>
    <xf numFmtId="49" fontId="32" fillId="9" borderId="0" xfId="5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horizontal="right" vertical="center"/>
    </xf>
    <xf numFmtId="0" fontId="17" fillId="0" borderId="0" xfId="0" applyFont="1" applyBorder="1" applyAlignment="1">
      <alignment horizontal="left" indent="1"/>
    </xf>
    <xf numFmtId="0" fontId="17" fillId="0" borderId="26" xfId="0" applyFont="1" applyBorder="1" applyAlignment="1">
      <alignment horizontal="left"/>
    </xf>
    <xf numFmtId="0" fontId="21" fillId="0" borderId="25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left"/>
    </xf>
    <xf numFmtId="0" fontId="21" fillId="0" borderId="25" xfId="0" applyFont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 indent="1"/>
    </xf>
    <xf numFmtId="0" fontId="21" fillId="0" borderId="25" xfId="0" applyFont="1" applyBorder="1"/>
    <xf numFmtId="0" fontId="21" fillId="0" borderId="25" xfId="0" applyFont="1" applyBorder="1" applyAlignment="1">
      <alignment horizontal="right" vertical="top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0" fillId="0" borderId="0" xfId="0" applyFont="1"/>
    <xf numFmtId="44" fontId="8" fillId="0" borderId="0" xfId="3" applyFont="1"/>
    <xf numFmtId="166" fontId="40" fillId="0" borderId="0" xfId="3" applyNumberFormat="1" applyFont="1"/>
    <xf numFmtId="166" fontId="8" fillId="0" borderId="0" xfId="3" applyNumberFormat="1" applyFont="1"/>
    <xf numFmtId="0" fontId="0" fillId="0" borderId="0" xfId="0" applyBorder="1" applyAlignment="1" applyProtection="1">
      <alignment horizontal="right" vertical="center" wrapText="1"/>
    </xf>
    <xf numFmtId="167" fontId="16" fillId="0" borderId="4" xfId="0" applyNumberFormat="1" applyFont="1" applyBorder="1" applyAlignment="1">
      <alignment vertical="center" wrapText="1"/>
    </xf>
    <xf numFmtId="167" fontId="0" fillId="0" borderId="0" xfId="0" applyNumberFormat="1" applyBorder="1"/>
    <xf numFmtId="0" fontId="22" fillId="0" borderId="0" xfId="0" applyFont="1" applyBorder="1" applyAlignment="1">
      <alignment horizontal="left" vertical="top" indent="2"/>
    </xf>
    <xf numFmtId="0" fontId="23" fillId="5" borderId="0" xfId="0" applyFont="1" applyFill="1" applyBorder="1" applyAlignment="1">
      <alignment horizontal="right" vertical="center" indent="1"/>
    </xf>
    <xf numFmtId="167" fontId="23" fillId="6" borderId="0" xfId="3" applyNumberFormat="1" applyFont="1" applyFill="1" applyBorder="1" applyAlignment="1">
      <alignment horizontal="center" vertical="center"/>
    </xf>
    <xf numFmtId="0" fontId="16" fillId="0" borderId="7" xfId="0" applyFont="1" applyBorder="1" applyAlignment="1" applyProtection="1">
      <alignment horizontal="right" vertical="center" wrapText="1"/>
      <protection locked="0"/>
    </xf>
    <xf numFmtId="0" fontId="16" fillId="0" borderId="8" xfId="0" applyFont="1" applyBorder="1" applyAlignment="1" applyProtection="1">
      <alignment horizontal="right" vertical="center" wrapText="1"/>
      <protection locked="0"/>
    </xf>
    <xf numFmtId="0" fontId="16" fillId="0" borderId="6" xfId="0" applyFont="1" applyBorder="1" applyAlignment="1" applyProtection="1">
      <alignment horizontal="right" vertical="center" wrapText="1"/>
      <protection locked="0"/>
    </xf>
    <xf numFmtId="167" fontId="16" fillId="0" borderId="7" xfId="3" applyNumberFormat="1" applyFont="1" applyBorder="1" applyAlignment="1" applyProtection="1">
      <alignment horizontal="right" vertical="center"/>
    </xf>
    <xf numFmtId="167" fontId="16" fillId="0" borderId="6" xfId="3" applyNumberFormat="1" applyFont="1" applyBorder="1" applyAlignment="1" applyProtection="1">
      <alignment horizontal="right" vertical="center"/>
    </xf>
    <xf numFmtId="0" fontId="0" fillId="9" borderId="0" xfId="0" applyFont="1" applyFill="1" applyBorder="1" applyAlignment="1" applyProtection="1">
      <alignment horizontal="left" vertical="center" wrapText="1" indent="1"/>
    </xf>
    <xf numFmtId="0" fontId="16" fillId="9" borderId="0" xfId="0" applyFont="1" applyFill="1" applyBorder="1" applyAlignment="1" applyProtection="1">
      <alignment horizontal="left" vertical="center" wrapText="1" indent="1"/>
    </xf>
    <xf numFmtId="167" fontId="32" fillId="8" borderId="0" xfId="2" applyNumberFormat="1" applyFont="1" applyFill="1" applyBorder="1" applyAlignment="1" applyProtection="1">
      <alignment horizontal="right" vertical="center"/>
    </xf>
    <xf numFmtId="0" fontId="31" fillId="7" borderId="0" xfId="0" applyFont="1" applyFill="1" applyBorder="1" applyAlignment="1">
      <alignment horizontal="right" vertical="center" indent="1"/>
    </xf>
    <xf numFmtId="0" fontId="23" fillId="6" borderId="0" xfId="0" applyFont="1" applyFill="1" applyBorder="1" applyAlignment="1">
      <alignment horizontal="right" vertical="center" indent="1"/>
    </xf>
    <xf numFmtId="0" fontId="35" fillId="11" borderId="20" xfId="0" applyFont="1" applyFill="1" applyBorder="1" applyAlignment="1">
      <alignment horizontal="center" vertical="top"/>
    </xf>
    <xf numFmtId="0" fontId="35" fillId="11" borderId="21" xfId="0" applyFont="1" applyFill="1" applyBorder="1" applyAlignment="1">
      <alignment horizontal="center" vertical="top"/>
    </xf>
    <xf numFmtId="0" fontId="35" fillId="11" borderId="22" xfId="0" applyFont="1" applyFill="1" applyBorder="1" applyAlignment="1">
      <alignment horizontal="center" vertical="top"/>
    </xf>
    <xf numFmtId="0" fontId="10" fillId="5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indent="1"/>
    </xf>
    <xf numFmtId="164" fontId="32" fillId="9" borderId="0" xfId="5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wrapText="1"/>
    </xf>
    <xf numFmtId="167" fontId="39" fillId="5" borderId="0" xfId="1" applyNumberFormat="1" applyFont="1" applyFill="1" applyBorder="1" applyAlignment="1" applyProtection="1">
      <alignment horizontal="right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right" vertical="center" wrapText="1"/>
    </xf>
    <xf numFmtId="0" fontId="16" fillId="0" borderId="11" xfId="0" applyFont="1" applyBorder="1" applyAlignment="1" applyProtection="1">
      <alignment horizontal="right" vertical="center" wrapText="1"/>
    </xf>
    <xf numFmtId="0" fontId="16" fillId="0" borderId="12" xfId="0" applyFont="1" applyBorder="1" applyAlignment="1" applyProtection="1">
      <alignment horizontal="right" vertical="center" wrapText="1"/>
    </xf>
    <xf numFmtId="0" fontId="35" fillId="10" borderId="14" xfId="0" applyFont="1" applyFill="1" applyBorder="1" applyAlignment="1">
      <alignment horizontal="center" vertical="top"/>
    </xf>
    <xf numFmtId="0" fontId="35" fillId="10" borderId="15" xfId="0" applyFont="1" applyFill="1" applyBorder="1" applyAlignment="1">
      <alignment horizontal="center" vertical="top"/>
    </xf>
    <xf numFmtId="0" fontId="35" fillId="10" borderId="16" xfId="0" applyFont="1" applyFill="1" applyBorder="1" applyAlignment="1">
      <alignment horizontal="center" vertical="top"/>
    </xf>
    <xf numFmtId="0" fontId="15" fillId="0" borderId="23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vertical="center" wrapText="1" indent="1"/>
    </xf>
    <xf numFmtId="0" fontId="18" fillId="0" borderId="18" xfId="0" applyFont="1" applyBorder="1" applyAlignment="1">
      <alignment horizontal="right" vertical="top"/>
    </xf>
    <xf numFmtId="0" fontId="36" fillId="0" borderId="18" xfId="0" applyFont="1" applyBorder="1" applyAlignment="1">
      <alignment horizontal="right" vertical="top"/>
    </xf>
    <xf numFmtId="0" fontId="28" fillId="0" borderId="0" xfId="0" applyFont="1" applyBorder="1" applyAlignment="1">
      <alignment horizontal="center" vertical="top"/>
    </xf>
    <xf numFmtId="0" fontId="34" fillId="0" borderId="13" xfId="0" applyFont="1" applyBorder="1" applyAlignment="1">
      <alignment horizontal="left" vertical="center" wrapText="1" indent="1"/>
    </xf>
    <xf numFmtId="0" fontId="34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indent="2"/>
    </xf>
    <xf numFmtId="0" fontId="0" fillId="9" borderId="0" xfId="0" applyFont="1" applyFill="1" applyBorder="1" applyAlignment="1" applyProtection="1">
      <alignment horizontal="left" vertical="center" wrapText="1"/>
    </xf>
    <xf numFmtId="0" fontId="16" fillId="9" borderId="0" xfId="0" applyFont="1" applyFill="1" applyBorder="1" applyAlignment="1" applyProtection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32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</cellXfs>
  <cellStyles count="7">
    <cellStyle name="40% - Accent6" xfId="1" builtinId="51"/>
    <cellStyle name="Bad" xfId="2" builtinId="27"/>
    <cellStyle name="Currency" xfId="3" builtinId="4"/>
    <cellStyle name="Normal" xfId="0" builtinId="0"/>
    <cellStyle name="Normal 2" xfId="4"/>
    <cellStyle name="Note" xfId="5" builtinId="10"/>
    <cellStyle name="Percent" xfId="6" builtinId="5"/>
  </cellStyles>
  <dxfs count="3">
    <dxf>
      <font>
        <strike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523874</xdr:colOff>
      <xdr:row>0</xdr:row>
      <xdr:rowOff>95250</xdr:rowOff>
    </xdr:from>
    <xdr:to>
      <xdr:col>22</xdr:col>
      <xdr:colOff>361950</xdr:colOff>
      <xdr:row>18</xdr:row>
      <xdr:rowOff>95251</xdr:rowOff>
    </xdr:to>
    <xdr:sp macro="" textlink="">
      <xdr:nvSpPr>
        <xdr:cNvPr id="31" name="Rounded Rectangle 30"/>
        <xdr:cNvSpPr/>
      </xdr:nvSpPr>
      <xdr:spPr bwMode="auto">
        <a:xfrm>
          <a:off x="7424207" y="137583"/>
          <a:ext cx="4589993" cy="3979335"/>
        </a:xfrm>
        <a:prstGeom prst="roundRect">
          <a:avLst>
            <a:gd name="adj" fmla="val 5494"/>
          </a:avLst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0" rtlCol="0" anchor="t"/>
        <a:lstStyle/>
        <a:p>
          <a:endParaRPr lang="nl-NL" sz="1000" b="0" cap="none" spc="0">
            <a:ln w="0"/>
            <a:solidFill>
              <a:schemeClr val="tx1"/>
            </a:solidFill>
            <a:effectLst/>
          </a:endParaRPr>
        </a:p>
        <a:p>
          <a:endParaRPr lang="nl-NL" sz="1000" b="0" cap="none" spc="0" baseline="0">
            <a:ln w="0"/>
            <a:solidFill>
              <a:schemeClr val="tx1"/>
            </a:solidFill>
            <a:effectLst/>
          </a:endParaRPr>
        </a:p>
        <a:p>
          <a:r>
            <a:rPr lang="nl-NL" sz="1000" b="0" cap="none" spc="0" baseline="0">
              <a:ln w="0"/>
              <a:solidFill>
                <a:srgbClr val="030641"/>
              </a:solidFill>
              <a:effectLst/>
            </a:rPr>
            <a:t>Change Logo by Clicking on Change Logo Link in Top Left</a:t>
          </a:r>
        </a:p>
        <a:p>
          <a:endParaRPr lang="nl-NL" sz="1000" b="0" cap="none" spc="0" baseline="0">
            <a:ln w="0"/>
            <a:solidFill>
              <a:schemeClr val="tx1"/>
            </a:solidFill>
            <a:effectLst/>
          </a:endParaRPr>
        </a:p>
        <a:p>
          <a:r>
            <a:rPr lang="nl-NL" sz="1000" b="0" cap="none" spc="0" baseline="0">
              <a:ln w="0"/>
              <a:solidFill>
                <a:srgbClr val="FF4700"/>
              </a:solidFill>
              <a:effectLst/>
            </a:rPr>
            <a:t>Change your Company details like Address, Phone No, Email Address, Web URL etc. in "Your Company Details" sheet</a:t>
          </a:r>
        </a:p>
        <a:p>
          <a:endParaRPr lang="nl-NL" sz="1000" b="0" cap="none" spc="0" baseline="0">
            <a:ln w="0"/>
            <a:solidFill>
              <a:schemeClr val="tx1"/>
            </a:solidFill>
            <a:effectLst/>
          </a:endParaRPr>
        </a:p>
        <a:p>
          <a:r>
            <a:rPr lang="nl-NL" sz="1000" b="0" cap="none" spc="0" baseline="0">
              <a:ln w="0"/>
              <a:solidFill>
                <a:srgbClr val="030641"/>
              </a:solidFill>
              <a:effectLst/>
            </a:rPr>
            <a:t>Update your Customer details in Customer sheet - it appears in the drop down in the customer details Box.</a:t>
          </a:r>
        </a:p>
        <a:p>
          <a:endParaRPr lang="nl-NL" sz="1000" b="0" cap="none" spc="0" baseline="0">
            <a:ln w="0"/>
            <a:solidFill>
              <a:schemeClr val="tx1"/>
            </a:solidFill>
            <a:effectLst/>
          </a:endParaRPr>
        </a:p>
        <a:p>
          <a:r>
            <a:rPr lang="nl-NL" sz="1000" b="0" cap="none" spc="0" baseline="0">
              <a:ln w="0"/>
              <a:solidFill>
                <a:srgbClr val="FF4700"/>
              </a:solidFill>
              <a:effectLst/>
            </a:rPr>
            <a:t>As soon as you select a Customer Name from the drop down, Address and other details will get populated</a:t>
          </a:r>
        </a:p>
        <a:p>
          <a:endParaRPr lang="nl-NL" sz="1000" b="0" cap="none" spc="0" baseline="0">
            <a:ln w="0"/>
            <a:solidFill>
              <a:schemeClr val="tx1"/>
            </a:solidFill>
            <a:effectLst/>
          </a:endParaRPr>
        </a:p>
        <a:p>
          <a:r>
            <a:rPr lang="nl-NL" sz="1000" b="0" cap="none" spc="0" baseline="0">
              <a:ln w="0"/>
              <a:solidFill>
                <a:srgbClr val="030641"/>
              </a:solidFill>
              <a:effectLst/>
            </a:rPr>
            <a:t>Update your Product details in Product Sheet.  All the products will appear in the drop down from there in Your Invoice.</a:t>
          </a:r>
        </a:p>
        <a:p>
          <a:endParaRPr lang="nl-NL" sz="1000" b="0" cap="none" spc="0" baseline="0">
            <a:ln w="0"/>
            <a:solidFill>
              <a:schemeClr val="tx1"/>
            </a:solidFill>
            <a:effectLst/>
          </a:endParaRPr>
        </a:p>
        <a:p>
          <a:r>
            <a:rPr lang="nl-NL" sz="1000" b="0" cap="none" spc="0" baseline="0">
              <a:ln w="0"/>
              <a:solidFill>
                <a:srgbClr val="FF4700"/>
              </a:solidFill>
              <a:effectLst/>
            </a:rPr>
            <a:t>As soon as you choose your Product from the Product Description list, Unit Price of that Product will appear in Unit price section here</a:t>
          </a:r>
        </a:p>
        <a:p>
          <a:endParaRPr lang="nl-NL" sz="1000" b="0" cap="none" spc="0" baseline="0">
            <a:ln w="0"/>
            <a:solidFill>
              <a:schemeClr val="tx1"/>
            </a:solidFill>
            <a:effectLst/>
          </a:endParaRPr>
        </a:p>
        <a:p>
          <a:r>
            <a:rPr lang="nl-NL" sz="1000" b="0" cap="none" spc="0" baseline="0">
              <a:ln w="0"/>
              <a:solidFill>
                <a:srgbClr val="030641"/>
              </a:solidFill>
              <a:effectLst/>
            </a:rPr>
            <a:t>Enter all other details which you would like to be in your Invoice like Payment instructions, your Sign, date etc.</a:t>
          </a:r>
        </a:p>
        <a:p>
          <a:endParaRPr lang="nl-NL" sz="1000" b="0" cap="none" spc="0" baseline="0">
            <a:ln w="0"/>
            <a:solidFill>
              <a:schemeClr val="tx1"/>
            </a:solidFill>
            <a:effectLst/>
          </a:endParaRPr>
        </a:p>
        <a:p>
          <a:r>
            <a:rPr lang="nl-NL" sz="1000" b="0" cap="none" spc="0" baseline="0">
              <a:ln w="0"/>
              <a:solidFill>
                <a:srgbClr val="FF4700"/>
              </a:solidFill>
              <a:effectLst/>
            </a:rPr>
            <a:t>All the buttons, this instruction etc. will not get printed. Only the Invoice area without buttons, links etc. will get printed</a:t>
          </a:r>
        </a:p>
        <a:p>
          <a:endParaRPr lang="nl-NL" sz="10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8</xdr:col>
      <xdr:colOff>390525</xdr:colOff>
      <xdr:row>36</xdr:row>
      <xdr:rowOff>66675</xdr:rowOff>
    </xdr:from>
    <xdr:to>
      <xdr:col>12</xdr:col>
      <xdr:colOff>19050</xdr:colOff>
      <xdr:row>37</xdr:row>
      <xdr:rowOff>161925</xdr:rowOff>
    </xdr:to>
    <xdr:sp macro="" textlink="">
      <xdr:nvSpPr>
        <xdr:cNvPr id="27" name="Rounded Rectangle 26"/>
        <xdr:cNvSpPr/>
      </xdr:nvSpPr>
      <xdr:spPr bwMode="auto">
        <a:xfrm>
          <a:off x="4486275" y="6877050"/>
          <a:ext cx="1895475" cy="285750"/>
        </a:xfrm>
        <a:prstGeom prst="roundRect">
          <a:avLst>
            <a:gd name="adj" fmla="val 26949"/>
          </a:avLst>
        </a:prstGeom>
        <a:gradFill>
          <a:gsLst>
            <a:gs pos="0">
              <a:schemeClr val="accent5">
                <a:lumMod val="60000"/>
                <a:lumOff val="4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27432" rtlCol="0" anchor="t" anchorCtr="0"/>
        <a:lstStyle/>
        <a:p>
          <a:pPr algn="ctr"/>
          <a:r>
            <a:rPr lang="nl-NL" b="0">
              <a:solidFill>
                <a:srgbClr val="FF4700"/>
              </a:solidFill>
            </a:rPr>
            <a:t>Authorized Signatory</a:t>
          </a:r>
        </a:p>
      </xdr:txBody>
    </xdr:sp>
    <xdr:clientData/>
  </xdr:twoCellAnchor>
  <xdr:twoCellAnchor>
    <xdr:from>
      <xdr:col>1</xdr:col>
      <xdr:colOff>9526</xdr:colOff>
      <xdr:row>36</xdr:row>
      <xdr:rowOff>66675</xdr:rowOff>
    </xdr:from>
    <xdr:to>
      <xdr:col>8</xdr:col>
      <xdr:colOff>247650</xdr:colOff>
      <xdr:row>37</xdr:row>
      <xdr:rowOff>161925</xdr:rowOff>
    </xdr:to>
    <xdr:sp macro="" textlink="">
      <xdr:nvSpPr>
        <xdr:cNvPr id="26" name="Rounded Rectangle 25"/>
        <xdr:cNvSpPr/>
      </xdr:nvSpPr>
      <xdr:spPr bwMode="auto">
        <a:xfrm>
          <a:off x="352426" y="6877050"/>
          <a:ext cx="3990974" cy="285750"/>
        </a:xfrm>
        <a:prstGeom prst="roundRect">
          <a:avLst>
            <a:gd name="adj" fmla="val 26949"/>
          </a:avLst>
        </a:prstGeom>
        <a:gradFill>
          <a:gsLst>
            <a:gs pos="0">
              <a:schemeClr val="accent5">
                <a:lumMod val="60000"/>
                <a:lumOff val="4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27432" rtlCol="0" anchor="t" anchorCtr="0"/>
        <a:lstStyle/>
        <a:p>
          <a:pPr algn="ctr"/>
          <a:r>
            <a:rPr lang="en-US" sz="1100">
              <a:solidFill>
                <a:srgbClr val="FF4700"/>
              </a:solidFill>
              <a:effectLst/>
              <a:latin typeface="+mn-lt"/>
              <a:ea typeface="+mn-ea"/>
              <a:cs typeface="+mn-cs"/>
            </a:rPr>
            <a:t>Payment Details/Comments/Notes</a:t>
          </a:r>
          <a:endParaRPr lang="nl-NL">
            <a:solidFill>
              <a:srgbClr val="FF4700"/>
            </a:solidFill>
            <a:effectLst/>
          </a:endParaRPr>
        </a:p>
      </xdr:txBody>
    </xdr:sp>
    <xdr:clientData/>
  </xdr:twoCellAnchor>
  <xdr:twoCellAnchor>
    <xdr:from>
      <xdr:col>0</xdr:col>
      <xdr:colOff>200026</xdr:colOff>
      <xdr:row>4</xdr:row>
      <xdr:rowOff>9525</xdr:rowOff>
    </xdr:from>
    <xdr:to>
      <xdr:col>9</xdr:col>
      <xdr:colOff>95251</xdr:colOff>
      <xdr:row>4</xdr:row>
      <xdr:rowOff>285750</xdr:rowOff>
    </xdr:to>
    <xdr:sp macro="" textlink="">
      <xdr:nvSpPr>
        <xdr:cNvPr id="25" name="Rounded Rectangle 24"/>
        <xdr:cNvSpPr/>
      </xdr:nvSpPr>
      <xdr:spPr bwMode="auto">
        <a:xfrm>
          <a:off x="361951" y="1590675"/>
          <a:ext cx="4305300" cy="276225"/>
        </a:xfrm>
        <a:prstGeom prst="roundRect">
          <a:avLst>
            <a:gd name="adj" fmla="val 26949"/>
          </a:avLst>
        </a:prstGeom>
        <a:gradFill>
          <a:gsLst>
            <a:gs pos="0">
              <a:schemeClr val="accent5">
                <a:lumMod val="60000"/>
                <a:lumOff val="4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27432" rtlCol="0" anchor="t" anchorCtr="0"/>
        <a:lstStyle/>
        <a:p>
          <a:pPr algn="ctr"/>
          <a:r>
            <a:rPr lang="nl-NL" b="0">
              <a:solidFill>
                <a:srgbClr val="FF4700"/>
              </a:solidFill>
            </a:rPr>
            <a:t>Customer Details</a:t>
          </a:r>
        </a:p>
      </xdr:txBody>
    </xdr:sp>
    <xdr:clientData/>
  </xdr:twoCellAnchor>
  <xdr:twoCellAnchor>
    <xdr:from>
      <xdr:col>9</xdr:col>
      <xdr:colOff>190500</xdr:colOff>
      <xdr:row>4</xdr:row>
      <xdr:rowOff>9525</xdr:rowOff>
    </xdr:from>
    <xdr:to>
      <xdr:col>12</xdr:col>
      <xdr:colOff>47626</xdr:colOff>
      <xdr:row>4</xdr:row>
      <xdr:rowOff>285750</xdr:rowOff>
    </xdr:to>
    <xdr:sp macro="" textlink="">
      <xdr:nvSpPr>
        <xdr:cNvPr id="24" name="Rounded Rectangle 23"/>
        <xdr:cNvSpPr/>
      </xdr:nvSpPr>
      <xdr:spPr bwMode="auto">
        <a:xfrm>
          <a:off x="4762500" y="1590675"/>
          <a:ext cx="1685926" cy="276225"/>
        </a:xfrm>
        <a:prstGeom prst="roundRect">
          <a:avLst>
            <a:gd name="adj" fmla="val 26949"/>
          </a:avLst>
        </a:prstGeom>
        <a:gradFill>
          <a:gsLst>
            <a:gs pos="0">
              <a:schemeClr val="accent5">
                <a:lumMod val="60000"/>
                <a:lumOff val="4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27432" rtlCol="0" anchor="t" anchorCtr="0"/>
        <a:lstStyle/>
        <a:p>
          <a:pPr algn="ctr"/>
          <a:r>
            <a:rPr lang="nl-NL" b="0">
              <a:solidFill>
                <a:srgbClr val="FF4700"/>
              </a:solidFill>
            </a:rPr>
            <a:t>Invoice</a:t>
          </a:r>
        </a:p>
      </xdr:txBody>
    </xdr:sp>
    <xdr:clientData/>
  </xdr:twoCellAnchor>
  <xdr:twoCellAnchor>
    <xdr:from>
      <xdr:col>9</xdr:col>
      <xdr:colOff>180975</xdr:colOff>
      <xdr:row>3</xdr:row>
      <xdr:rowOff>114299</xdr:rowOff>
    </xdr:from>
    <xdr:to>
      <xdr:col>12</xdr:col>
      <xdr:colOff>47625</xdr:colOff>
      <xdr:row>12</xdr:row>
      <xdr:rowOff>95249</xdr:rowOff>
    </xdr:to>
    <xdr:sp macro="" textlink="">
      <xdr:nvSpPr>
        <xdr:cNvPr id="8" name="Rounded Rectangle 7"/>
        <xdr:cNvSpPr/>
      </xdr:nvSpPr>
      <xdr:spPr bwMode="auto">
        <a:xfrm>
          <a:off x="4752975" y="1581149"/>
          <a:ext cx="1695450" cy="1476375"/>
        </a:xfrm>
        <a:prstGeom prst="roundRect">
          <a:avLst>
            <a:gd name="adj" fmla="val 5494"/>
          </a:avLst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1</xdr:col>
      <xdr:colOff>2382</xdr:colOff>
      <xdr:row>36</xdr:row>
      <xdr:rowOff>57150</xdr:rowOff>
    </xdr:from>
    <xdr:to>
      <xdr:col>8</xdr:col>
      <xdr:colOff>250031</xdr:colOff>
      <xdr:row>44</xdr:row>
      <xdr:rowOff>57150</xdr:rowOff>
    </xdr:to>
    <xdr:sp macro="" textlink="">
      <xdr:nvSpPr>
        <xdr:cNvPr id="11" name="Rounded Rectangle 10"/>
        <xdr:cNvSpPr/>
      </xdr:nvSpPr>
      <xdr:spPr bwMode="auto">
        <a:xfrm>
          <a:off x="326232" y="6867525"/>
          <a:ext cx="4276724" cy="1524000"/>
        </a:xfrm>
        <a:prstGeom prst="roundRect">
          <a:avLst>
            <a:gd name="adj" fmla="val 5494"/>
          </a:avLst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8</xdr:col>
      <xdr:colOff>380999</xdr:colOff>
      <xdr:row>36</xdr:row>
      <xdr:rowOff>57150</xdr:rowOff>
    </xdr:from>
    <xdr:to>
      <xdr:col>12</xdr:col>
      <xdr:colOff>19050</xdr:colOff>
      <xdr:row>44</xdr:row>
      <xdr:rowOff>57150</xdr:rowOff>
    </xdr:to>
    <xdr:sp macro="" textlink="">
      <xdr:nvSpPr>
        <xdr:cNvPr id="16" name="Rounded Rectangle 15"/>
        <xdr:cNvSpPr/>
      </xdr:nvSpPr>
      <xdr:spPr bwMode="auto">
        <a:xfrm>
          <a:off x="4733924" y="6867525"/>
          <a:ext cx="2066926" cy="1524000"/>
        </a:xfrm>
        <a:prstGeom prst="roundRect">
          <a:avLst>
            <a:gd name="adj" fmla="val 5494"/>
          </a:avLst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 editAs="oneCell">
    <xdr:from>
      <xdr:col>0</xdr:col>
      <xdr:colOff>9525</xdr:colOff>
      <xdr:row>0</xdr:row>
      <xdr:rowOff>390525</xdr:rowOff>
    </xdr:from>
    <xdr:to>
      <xdr:col>2</xdr:col>
      <xdr:colOff>201799</xdr:colOff>
      <xdr:row>1</xdr:row>
      <xdr:rowOff>93735</xdr:rowOff>
    </xdr:to>
    <xdr:sp macro="[0]!uploadLogo" textlink="">
      <xdr:nvSpPr>
        <xdr:cNvPr id="2" name="txtLogo"/>
        <xdr:cNvSpPr txBox="1"/>
      </xdr:nvSpPr>
      <xdr:spPr>
        <a:xfrm>
          <a:off x="133350" y="704850"/>
          <a:ext cx="71853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l-NL" sz="800">
              <a:solidFill>
                <a:schemeClr val="bg1">
                  <a:lumMod val="65000"/>
                </a:schemeClr>
              </a:solidFill>
            </a:rPr>
            <a:t>Change Logo</a:t>
          </a:r>
        </a:p>
      </xdr:txBody>
    </xdr:sp>
    <xdr:clientData fLocksWithSheet="0" fPrintsWithSheet="0"/>
  </xdr:twoCellAnchor>
  <xdr:oneCellAnchor>
    <xdr:from>
      <xdr:col>9</xdr:col>
      <xdr:colOff>561975</xdr:colOff>
      <xdr:row>0</xdr:row>
      <xdr:rowOff>85725</xdr:rowOff>
    </xdr:from>
    <xdr:ext cx="619125" cy="228600"/>
    <xdr:sp macro="[0]!PrintInvoice" textlink="">
      <xdr:nvSpPr>
        <xdr:cNvPr id="3" name="TextBox 2"/>
        <xdr:cNvSpPr txBox="1"/>
      </xdr:nvSpPr>
      <xdr:spPr>
        <a:xfrm>
          <a:off x="5133975" y="123825"/>
          <a:ext cx="619125" cy="228600"/>
        </a:xfrm>
        <a:prstGeom prst="rect">
          <a:avLst/>
        </a:prstGeom>
        <a:gradFill flip="none" rotWithShape="1">
          <a:gsLst>
            <a:gs pos="0">
              <a:srgbClr val="002060"/>
            </a:gs>
            <a:gs pos="55000">
              <a:schemeClr val="bg1"/>
            </a:gs>
            <a:gs pos="100000">
              <a:srgbClr val="002060"/>
            </a:gs>
          </a:gsLst>
          <a:lin ang="5400000" scaled="1"/>
          <a:tileRect/>
        </a:gra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nl-NL" sz="1100"/>
            <a:t>Print</a:t>
          </a:r>
        </a:p>
      </xdr:txBody>
    </xdr:sp>
    <xdr:clientData fPrintsWithSheet="0"/>
  </xdr:oneCellAnchor>
  <xdr:oneCellAnchor>
    <xdr:from>
      <xdr:col>11</xdr:col>
      <xdr:colOff>390525</xdr:colOff>
      <xdr:row>0</xdr:row>
      <xdr:rowOff>85725</xdr:rowOff>
    </xdr:from>
    <xdr:ext cx="619125" cy="228600"/>
    <xdr:sp macro="[0]!genratePDF" textlink="">
      <xdr:nvSpPr>
        <xdr:cNvPr id="18" name="TextBox 17"/>
        <xdr:cNvSpPr txBox="1"/>
      </xdr:nvSpPr>
      <xdr:spPr>
        <a:xfrm>
          <a:off x="5895975" y="123825"/>
          <a:ext cx="619125" cy="228600"/>
        </a:xfrm>
        <a:prstGeom prst="rect">
          <a:avLst/>
        </a:prstGeom>
        <a:gradFill flip="none" rotWithShape="1">
          <a:gsLst>
            <a:gs pos="0">
              <a:srgbClr val="002060"/>
            </a:gs>
            <a:gs pos="55000">
              <a:schemeClr val="bg1"/>
            </a:gs>
            <a:gs pos="100000">
              <a:srgbClr val="002060"/>
            </a:gs>
          </a:gsLst>
          <a:lin ang="5400000" scaled="1"/>
          <a:tileRect/>
        </a:gra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nl-NL" sz="1100"/>
            <a:t>PDF</a:t>
          </a:r>
        </a:p>
      </xdr:txBody>
    </xdr:sp>
    <xdr:clientData fPrintsWithSheet="0"/>
  </xdr:oneCellAnchor>
  <xdr:twoCellAnchor>
    <xdr:from>
      <xdr:col>0</xdr:col>
      <xdr:colOff>209549</xdr:colOff>
      <xdr:row>4</xdr:row>
      <xdr:rowOff>0</xdr:rowOff>
    </xdr:from>
    <xdr:to>
      <xdr:col>9</xdr:col>
      <xdr:colOff>84941</xdr:colOff>
      <xdr:row>12</xdr:row>
      <xdr:rowOff>95250</xdr:rowOff>
    </xdr:to>
    <xdr:sp macro="" textlink="">
      <xdr:nvSpPr>
        <xdr:cNvPr id="4" name="Rounded Rectangle 3"/>
        <xdr:cNvSpPr/>
      </xdr:nvSpPr>
      <xdr:spPr bwMode="auto">
        <a:xfrm>
          <a:off x="371474" y="1581150"/>
          <a:ext cx="4285467" cy="1476375"/>
        </a:xfrm>
        <a:prstGeom prst="roundRect">
          <a:avLst>
            <a:gd name="adj" fmla="val 5494"/>
          </a:avLst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oneCellAnchor>
    <xdr:from>
      <xdr:col>7</xdr:col>
      <xdr:colOff>190501</xdr:colOff>
      <xdr:row>4</xdr:row>
      <xdr:rowOff>228599</xdr:rowOff>
    </xdr:from>
    <xdr:ext cx="1209674" cy="217560"/>
    <xdr:sp macro="" textlink="">
      <xdr:nvSpPr>
        <xdr:cNvPr id="6" name="TextBox 5"/>
        <xdr:cNvSpPr txBox="1"/>
      </xdr:nvSpPr>
      <xdr:spPr>
        <a:xfrm>
          <a:off x="3543301" y="1809749"/>
          <a:ext cx="1209674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NL" sz="800">
              <a:solidFill>
                <a:schemeClr val="bg1">
                  <a:lumMod val="65000"/>
                </a:schemeClr>
              </a:solidFill>
            </a:rPr>
            <a:t>&lt;-- Select the customer</a:t>
          </a:r>
        </a:p>
      </xdr:txBody>
    </xdr:sp>
    <xdr:clientData fPrintsWithSheet="0"/>
  </xdr:oneCellAnchor>
  <xdr:twoCellAnchor>
    <xdr:from>
      <xdr:col>14</xdr:col>
      <xdr:colOff>537634</xdr:colOff>
      <xdr:row>0</xdr:row>
      <xdr:rowOff>102313</xdr:rowOff>
    </xdr:from>
    <xdr:to>
      <xdr:col>22</xdr:col>
      <xdr:colOff>352425</xdr:colOff>
      <xdr:row>1</xdr:row>
      <xdr:rowOff>10582</xdr:rowOff>
    </xdr:to>
    <xdr:sp macro="" textlink="">
      <xdr:nvSpPr>
        <xdr:cNvPr id="30" name="Rounded Rectangle 29"/>
        <xdr:cNvSpPr/>
      </xdr:nvSpPr>
      <xdr:spPr bwMode="auto">
        <a:xfrm>
          <a:off x="7767109" y="102313"/>
          <a:ext cx="4910666" cy="422619"/>
        </a:xfrm>
        <a:prstGeom prst="roundRect">
          <a:avLst>
            <a:gd name="adj" fmla="val 50000"/>
          </a:avLst>
        </a:prstGeom>
        <a:gradFill>
          <a:gsLst>
            <a:gs pos="0">
              <a:schemeClr val="accent5">
                <a:lumMod val="60000"/>
                <a:lumOff val="4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27432" rtlCol="0" anchor="t" anchorCtr="0"/>
        <a:lstStyle/>
        <a:p>
          <a:pPr algn="ctr"/>
          <a:r>
            <a:rPr lang="nl-NL" sz="2000" b="0">
              <a:solidFill>
                <a:srgbClr val="030641"/>
              </a:solidFill>
            </a:rPr>
            <a:t>Instructions</a:t>
          </a:r>
        </a:p>
      </xdr:txBody>
    </xdr:sp>
    <xdr:clientData/>
  </xdr:twoCellAnchor>
  <xdr:twoCellAnchor>
    <xdr:from>
      <xdr:col>14</xdr:col>
      <xdr:colOff>590550</xdr:colOff>
      <xdr:row>0</xdr:row>
      <xdr:rowOff>485775</xdr:rowOff>
    </xdr:from>
    <xdr:to>
      <xdr:col>15</xdr:col>
      <xdr:colOff>180975</xdr:colOff>
      <xdr:row>1</xdr:row>
      <xdr:rowOff>180975</xdr:rowOff>
    </xdr:to>
    <xdr:sp macro="" textlink="">
      <xdr:nvSpPr>
        <xdr:cNvPr id="23" name="Oval 22"/>
        <xdr:cNvSpPr/>
      </xdr:nvSpPr>
      <xdr:spPr>
        <a:xfrm>
          <a:off x="7486650" y="523875"/>
          <a:ext cx="200025" cy="209550"/>
        </a:xfrm>
        <a:prstGeom prst="ellipse">
          <a:avLst/>
        </a:prstGeom>
        <a:solidFill>
          <a:srgbClr val="FF4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1</a:t>
          </a:r>
        </a:p>
      </xdr:txBody>
    </xdr:sp>
    <xdr:clientData/>
  </xdr:twoCellAnchor>
  <xdr:twoCellAnchor>
    <xdr:from>
      <xdr:col>14</xdr:col>
      <xdr:colOff>600076</xdr:colOff>
      <xdr:row>2</xdr:row>
      <xdr:rowOff>228600</xdr:rowOff>
    </xdr:from>
    <xdr:to>
      <xdr:col>15</xdr:col>
      <xdr:colOff>180976</xdr:colOff>
      <xdr:row>4</xdr:row>
      <xdr:rowOff>19050</xdr:rowOff>
    </xdr:to>
    <xdr:sp macro="" textlink="">
      <xdr:nvSpPr>
        <xdr:cNvPr id="35" name="Oval 34"/>
        <xdr:cNvSpPr/>
      </xdr:nvSpPr>
      <xdr:spPr>
        <a:xfrm>
          <a:off x="7496176" y="1390650"/>
          <a:ext cx="190500" cy="209550"/>
        </a:xfrm>
        <a:prstGeom prst="ellipse">
          <a:avLst/>
        </a:prstGeom>
        <a:solidFill>
          <a:srgbClr val="FF4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3</a:t>
          </a:r>
        </a:p>
      </xdr:txBody>
    </xdr:sp>
    <xdr:clientData/>
  </xdr:twoCellAnchor>
  <xdr:twoCellAnchor>
    <xdr:from>
      <xdr:col>14</xdr:col>
      <xdr:colOff>590550</xdr:colOff>
      <xdr:row>7</xdr:row>
      <xdr:rowOff>16934</xdr:rowOff>
    </xdr:from>
    <xdr:to>
      <xdr:col>15</xdr:col>
      <xdr:colOff>171450</xdr:colOff>
      <xdr:row>8</xdr:row>
      <xdr:rowOff>131234</xdr:rowOff>
    </xdr:to>
    <xdr:sp macro="" textlink="">
      <xdr:nvSpPr>
        <xdr:cNvPr id="36" name="Oval 35"/>
        <xdr:cNvSpPr/>
      </xdr:nvSpPr>
      <xdr:spPr>
        <a:xfrm>
          <a:off x="7490883" y="2302934"/>
          <a:ext cx="194734" cy="209550"/>
        </a:xfrm>
        <a:prstGeom prst="ellipse">
          <a:avLst/>
        </a:prstGeom>
        <a:solidFill>
          <a:srgbClr val="FF4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5</a:t>
          </a:r>
        </a:p>
      </xdr:txBody>
    </xdr:sp>
    <xdr:clientData/>
  </xdr:twoCellAnchor>
  <xdr:twoCellAnchor>
    <xdr:from>
      <xdr:col>14</xdr:col>
      <xdr:colOff>590550</xdr:colOff>
      <xdr:row>13</xdr:row>
      <xdr:rowOff>20109</xdr:rowOff>
    </xdr:from>
    <xdr:to>
      <xdr:col>15</xdr:col>
      <xdr:colOff>171450</xdr:colOff>
      <xdr:row>15</xdr:row>
      <xdr:rowOff>7409</xdr:rowOff>
    </xdr:to>
    <xdr:sp macro="" textlink="">
      <xdr:nvSpPr>
        <xdr:cNvPr id="37" name="Oval 36"/>
        <xdr:cNvSpPr/>
      </xdr:nvSpPr>
      <xdr:spPr>
        <a:xfrm>
          <a:off x="7490883" y="3248026"/>
          <a:ext cx="194734" cy="209550"/>
        </a:xfrm>
        <a:prstGeom prst="ellipse">
          <a:avLst/>
        </a:prstGeom>
        <a:solidFill>
          <a:srgbClr val="FF4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7</a:t>
          </a:r>
        </a:p>
      </xdr:txBody>
    </xdr:sp>
    <xdr:clientData/>
  </xdr:twoCellAnchor>
  <xdr:twoCellAnchor>
    <xdr:from>
      <xdr:col>14</xdr:col>
      <xdr:colOff>600075</xdr:colOff>
      <xdr:row>1</xdr:row>
      <xdr:rowOff>361950</xdr:rowOff>
    </xdr:from>
    <xdr:to>
      <xdr:col>15</xdr:col>
      <xdr:colOff>180975</xdr:colOff>
      <xdr:row>1</xdr:row>
      <xdr:rowOff>571500</xdr:rowOff>
    </xdr:to>
    <xdr:sp macro="" textlink="">
      <xdr:nvSpPr>
        <xdr:cNvPr id="38" name="Oval 37"/>
        <xdr:cNvSpPr/>
      </xdr:nvSpPr>
      <xdr:spPr>
        <a:xfrm>
          <a:off x="7496175" y="914400"/>
          <a:ext cx="190500" cy="209550"/>
        </a:xfrm>
        <a:prstGeom prst="ellipse">
          <a:avLst/>
        </a:prstGeom>
        <a:solidFill>
          <a:srgbClr val="0306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2</a:t>
          </a:r>
        </a:p>
      </xdr:txBody>
    </xdr:sp>
    <xdr:clientData/>
  </xdr:twoCellAnchor>
  <xdr:twoCellAnchor>
    <xdr:from>
      <xdr:col>14</xdr:col>
      <xdr:colOff>590550</xdr:colOff>
      <xdr:row>4</xdr:row>
      <xdr:rowOff>247650</xdr:rowOff>
    </xdr:from>
    <xdr:to>
      <xdr:col>15</xdr:col>
      <xdr:colOff>171450</xdr:colOff>
      <xdr:row>5</xdr:row>
      <xdr:rowOff>123825</xdr:rowOff>
    </xdr:to>
    <xdr:sp macro="" textlink="">
      <xdr:nvSpPr>
        <xdr:cNvPr id="40" name="Oval 39"/>
        <xdr:cNvSpPr/>
      </xdr:nvSpPr>
      <xdr:spPr>
        <a:xfrm>
          <a:off x="7486650" y="1828800"/>
          <a:ext cx="190500" cy="209550"/>
        </a:xfrm>
        <a:prstGeom prst="ellipse">
          <a:avLst/>
        </a:prstGeom>
        <a:solidFill>
          <a:srgbClr val="0306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4</a:t>
          </a:r>
        </a:p>
      </xdr:txBody>
    </xdr:sp>
    <xdr:clientData/>
  </xdr:twoCellAnchor>
  <xdr:twoCellAnchor>
    <xdr:from>
      <xdr:col>14</xdr:col>
      <xdr:colOff>581025</xdr:colOff>
      <xdr:row>9</xdr:row>
      <xdr:rowOff>169334</xdr:rowOff>
    </xdr:from>
    <xdr:to>
      <xdr:col>15</xdr:col>
      <xdr:colOff>161925</xdr:colOff>
      <xdr:row>11</xdr:row>
      <xdr:rowOff>93134</xdr:rowOff>
    </xdr:to>
    <xdr:sp macro="" textlink="">
      <xdr:nvSpPr>
        <xdr:cNvPr id="41" name="Oval 40"/>
        <xdr:cNvSpPr/>
      </xdr:nvSpPr>
      <xdr:spPr>
        <a:xfrm>
          <a:off x="7481358" y="2794001"/>
          <a:ext cx="194734" cy="209550"/>
        </a:xfrm>
        <a:prstGeom prst="ellipse">
          <a:avLst/>
        </a:prstGeom>
        <a:solidFill>
          <a:srgbClr val="0306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6</a:t>
          </a:r>
        </a:p>
      </xdr:txBody>
    </xdr:sp>
    <xdr:clientData/>
  </xdr:twoCellAnchor>
  <xdr:twoCellAnchor>
    <xdr:from>
      <xdr:col>14</xdr:col>
      <xdr:colOff>590550</xdr:colOff>
      <xdr:row>16</xdr:row>
      <xdr:rowOff>41275</xdr:rowOff>
    </xdr:from>
    <xdr:to>
      <xdr:col>15</xdr:col>
      <xdr:colOff>171450</xdr:colOff>
      <xdr:row>17</xdr:row>
      <xdr:rowOff>60325</xdr:rowOff>
    </xdr:to>
    <xdr:sp macro="" textlink="">
      <xdr:nvSpPr>
        <xdr:cNvPr id="42" name="Oval 41"/>
        <xdr:cNvSpPr/>
      </xdr:nvSpPr>
      <xdr:spPr>
        <a:xfrm>
          <a:off x="7490883" y="3681942"/>
          <a:ext cx="194734" cy="209550"/>
        </a:xfrm>
        <a:prstGeom prst="ellipse">
          <a:avLst/>
        </a:prstGeom>
        <a:solidFill>
          <a:srgbClr val="0306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8</a:t>
          </a:r>
        </a:p>
      </xdr:txBody>
    </xdr:sp>
    <xdr:clientData/>
  </xdr:twoCellAnchor>
  <xdr:twoCellAnchor>
    <xdr:from>
      <xdr:col>0</xdr:col>
      <xdr:colOff>25400</xdr:colOff>
      <xdr:row>1</xdr:row>
      <xdr:rowOff>59267</xdr:rowOff>
    </xdr:from>
    <xdr:to>
      <xdr:col>5</xdr:col>
      <xdr:colOff>392896</xdr:colOff>
      <xdr:row>1</xdr:row>
      <xdr:rowOff>567267</xdr:rowOff>
    </xdr:to>
    <xdr:pic>
      <xdr:nvPicPr>
        <xdr:cNvPr id="32" name="LogoImage" descr="logo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577850"/>
          <a:ext cx="2664079" cy="50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ustTable" displayName="custTable" ref="C3:I33" totalsRowShown="0">
  <autoFilter ref="C3:I33"/>
  <tableColumns count="7">
    <tableColumn id="1" name="Custmer ID#"/>
    <tableColumn id="2" name="Client Name/Company Name"/>
    <tableColumn id="3" name="Address line 1"/>
    <tableColumn id="4" name="Address Line 2"/>
    <tableColumn id="5" name="Zip Code"/>
    <tableColumn id="6" name="Phone Number"/>
    <tableColumn id="7" name="Email Addres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prodTable" displayName="prodTable" ref="C4:E25" totalsRowShown="0">
  <autoFilter ref="C4:E25"/>
  <tableColumns count="3">
    <tableColumn id="1" name="Product ID#"/>
    <tableColumn id="2" name="Product Description"/>
    <tableColumn id="3" name="Unit Price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voice"/>
  <dimension ref="A1:X46"/>
  <sheetViews>
    <sheetView showGridLines="0" tabSelected="1" zoomScale="90" zoomScaleNormal="90" zoomScaleSheetLayoutView="90" workbookViewId="0">
      <selection activeCell="O33" sqref="O33"/>
    </sheetView>
  </sheetViews>
  <sheetFormatPr defaultColWidth="9.140625" defaultRowHeight="15"/>
  <cols>
    <col min="1" max="1" width="3.42578125" customWidth="1"/>
    <col min="2" max="2" width="4.5703125" customWidth="1"/>
    <col min="3" max="3" width="11" customWidth="1"/>
    <col min="4" max="4" width="10.85546875" customWidth="1"/>
    <col min="5" max="5" width="4.5703125" customWidth="1"/>
    <col min="6" max="6" width="6" customWidth="1"/>
    <col min="7" max="7" width="7.42578125" customWidth="1"/>
    <col min="8" max="8" width="12.42578125" customWidth="1"/>
    <col min="9" max="9" width="5.85546875" customWidth="1"/>
    <col min="10" max="10" width="8.5703125" customWidth="1"/>
    <col min="11" max="11" width="5.42578125" customWidth="1"/>
    <col min="12" max="12" width="13.42578125" customWidth="1"/>
    <col min="13" max="13" width="3.28515625" customWidth="1"/>
    <col min="14" max="14" width="3.5703125" customWidth="1"/>
    <col min="16" max="16" width="13" customWidth="1"/>
    <col min="17" max="17" width="2.28515625" customWidth="1"/>
    <col min="18" max="18" width="10" customWidth="1"/>
  </cols>
  <sheetData>
    <row r="1" spans="1:24" ht="40.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24" ht="48" customHeight="1">
      <c r="A2" s="46"/>
      <c r="B2" s="3"/>
      <c r="C2" s="3"/>
      <c r="D2" s="31"/>
      <c r="E2" s="3"/>
      <c r="F2" s="3"/>
      <c r="G2" s="121" t="str">
        <f>CompanyName &amp; CHAR(10) &amp; AddrLine1 &amp; CHAR(10) &amp; AddrLine2 &amp; CHAR(10) &amp; AddrLine3</f>
        <v>My Company Private Limited
#795 E DRAGRAM
TUCSON
AZ 85705</v>
      </c>
      <c r="H2" s="122"/>
      <c r="I2" s="122"/>
      <c r="J2" s="122"/>
      <c r="K2" s="122"/>
      <c r="L2" s="122"/>
      <c r="M2" s="123"/>
      <c r="P2" s="91"/>
      <c r="Q2" s="91"/>
      <c r="R2" s="91"/>
      <c r="S2" s="91"/>
      <c r="T2" s="91"/>
      <c r="U2" s="91"/>
      <c r="X2" s="7"/>
    </row>
    <row r="3" spans="1:24" ht="24" customHeight="1">
      <c r="A3" s="41" t="s">
        <v>26</v>
      </c>
      <c r="B3" s="127" t="str">
        <f>Phone1 &amp; IF(Phone2&lt;&gt;"",CHAR(10) &amp; Phone2,"")</f>
        <v>+31 - Phone 1 786 4354</v>
      </c>
      <c r="C3" s="127"/>
      <c r="D3" s="127"/>
      <c r="E3" s="38" t="s">
        <v>27</v>
      </c>
      <c r="F3" s="128" t="str">
        <f>emailID</f>
        <v>vishwamitra01@gmail.com</v>
      </c>
      <c r="G3" s="128"/>
      <c r="H3" s="128"/>
      <c r="I3" s="39" t="s">
        <v>28</v>
      </c>
      <c r="J3" s="132" t="str">
        <f>webURL</f>
        <v>http://www.learnexcelmacro.com</v>
      </c>
      <c r="K3" s="132"/>
      <c r="L3" s="132"/>
      <c r="M3" s="133"/>
      <c r="N3" s="1"/>
      <c r="P3" s="3"/>
      <c r="Q3" s="3"/>
      <c r="R3" s="3"/>
      <c r="S3" s="3"/>
      <c r="T3" s="3"/>
      <c r="U3" s="3"/>
    </row>
    <row r="4" spans="1:24" ht="9" customHeight="1">
      <c r="A4" s="4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3"/>
      <c r="N4" s="1"/>
      <c r="P4" s="129"/>
      <c r="Q4" s="129"/>
      <c r="R4" s="129"/>
      <c r="S4" s="129"/>
      <c r="T4" s="129"/>
      <c r="U4" s="129"/>
    </row>
    <row r="5" spans="1:24" ht="26.25" customHeight="1">
      <c r="A5" s="42"/>
      <c r="B5" s="2"/>
      <c r="C5" s="3"/>
      <c r="D5" s="3"/>
      <c r="E5" s="2"/>
      <c r="F5" s="2"/>
      <c r="G5" s="2"/>
      <c r="H5" s="2"/>
      <c r="I5" s="2"/>
      <c r="J5" s="2"/>
      <c r="K5" s="2"/>
      <c r="L5" s="2"/>
      <c r="M5" s="43"/>
      <c r="N5" s="1"/>
      <c r="O5" s="11"/>
      <c r="P5" s="91"/>
      <c r="Q5" s="91"/>
      <c r="R5" s="91"/>
      <c r="S5" s="91"/>
      <c r="T5" s="91"/>
      <c r="U5" s="91"/>
    </row>
    <row r="6" spans="1:24" ht="20.25" customHeight="1">
      <c r="A6" s="42"/>
      <c r="B6" s="2"/>
      <c r="C6" s="134" t="s">
        <v>162</v>
      </c>
      <c r="D6" s="134"/>
      <c r="E6" s="134"/>
      <c r="F6" s="134"/>
      <c r="G6" s="134"/>
      <c r="H6" s="22"/>
      <c r="I6" s="3"/>
      <c r="J6" s="109" t="s">
        <v>3</v>
      </c>
      <c r="K6" s="109"/>
      <c r="L6" s="65" t="s">
        <v>221</v>
      </c>
      <c r="M6" s="43"/>
      <c r="N6" s="1"/>
      <c r="O6" s="11"/>
      <c r="P6" s="91"/>
      <c r="Q6" s="91"/>
      <c r="R6" s="91"/>
      <c r="S6" s="91"/>
      <c r="T6" s="91"/>
      <c r="U6" s="91"/>
    </row>
    <row r="7" spans="1:24" ht="7.5" customHeight="1">
      <c r="A7" s="124"/>
      <c r="B7" s="126" t="s">
        <v>2</v>
      </c>
      <c r="C7" s="99" t="str">
        <f>INDEX('Customer Details'!$E$4:$E$33,MATCH(C6,'Customer Details'!$D$4:$D$33,0))</f>
        <v>Ap #950-5104 Dolor St.</v>
      </c>
      <c r="D7" s="100"/>
      <c r="E7" s="100"/>
      <c r="F7" s="100"/>
      <c r="G7" s="100"/>
      <c r="H7" s="100"/>
      <c r="I7" s="100"/>
      <c r="J7" s="20"/>
      <c r="K7" s="20"/>
      <c r="L7" s="6"/>
      <c r="M7" s="43"/>
      <c r="N7" s="1"/>
      <c r="O7" s="3"/>
      <c r="P7" s="91"/>
      <c r="Q7" s="91"/>
      <c r="R7" s="91"/>
      <c r="S7" s="91"/>
      <c r="T7" s="91"/>
      <c r="U7" s="91"/>
    </row>
    <row r="8" spans="1:24" ht="7.5" customHeight="1">
      <c r="A8" s="124"/>
      <c r="B8" s="126"/>
      <c r="C8" s="100"/>
      <c r="D8" s="100"/>
      <c r="E8" s="100"/>
      <c r="F8" s="100"/>
      <c r="G8" s="100"/>
      <c r="H8" s="100"/>
      <c r="I8" s="100"/>
      <c r="J8" s="20"/>
      <c r="K8" s="20"/>
      <c r="L8" s="6"/>
      <c r="M8" s="43"/>
      <c r="N8" s="1"/>
      <c r="O8" s="3"/>
      <c r="P8" s="27"/>
      <c r="Q8" s="27"/>
      <c r="R8" s="27"/>
      <c r="S8" s="27"/>
      <c r="T8" s="27"/>
      <c r="U8" s="27"/>
    </row>
    <row r="9" spans="1:24" ht="18.75" customHeight="1">
      <c r="A9" s="125"/>
      <c r="B9" s="126"/>
      <c r="C9" s="99" t="str">
        <f>INDEX('Customer Details'!$F$4:$F$33,MATCH(C6,'Customer Details'!$D$4:$D$33,0))</f>
        <v>Montpelier</v>
      </c>
      <c r="D9" s="100"/>
      <c r="E9" s="100"/>
      <c r="F9" s="100"/>
      <c r="G9" s="100"/>
      <c r="H9" s="100"/>
      <c r="I9" s="100"/>
      <c r="J9" s="109" t="s">
        <v>4</v>
      </c>
      <c r="K9" s="109"/>
      <c r="L9" s="40">
        <v>42251</v>
      </c>
      <c r="M9" s="43"/>
      <c r="N9" s="1"/>
      <c r="O9" s="11"/>
      <c r="P9" s="91"/>
      <c r="Q9" s="91"/>
      <c r="R9" s="91"/>
      <c r="S9" s="91"/>
      <c r="T9" s="91"/>
      <c r="U9" s="91"/>
    </row>
    <row r="10" spans="1:24" ht="16.5" customHeight="1">
      <c r="A10" s="44"/>
      <c r="B10" s="21"/>
      <c r="C10" s="99">
        <f>INDEX('Customer Details'!$G$4:$G$33,MATCH(C6,'Customer Details'!$D$4:$D$33,0))</f>
        <v>12771</v>
      </c>
      <c r="D10" s="100"/>
      <c r="E10" s="100"/>
      <c r="F10" s="100"/>
      <c r="G10" s="100"/>
      <c r="H10" s="100"/>
      <c r="I10" s="100"/>
      <c r="J10" s="20"/>
      <c r="K10" s="20"/>
      <c r="L10" s="5"/>
      <c r="M10" s="43"/>
      <c r="N10" s="1"/>
      <c r="O10" s="11"/>
      <c r="P10" s="27"/>
      <c r="Q10" s="27"/>
      <c r="R10" s="27"/>
      <c r="S10" s="27"/>
      <c r="T10" s="27"/>
      <c r="U10" s="27"/>
    </row>
    <row r="11" spans="1:24" ht="6" customHeight="1">
      <c r="A11" s="44"/>
      <c r="B11" s="21"/>
      <c r="C11" s="23"/>
      <c r="D11" s="23"/>
      <c r="E11" s="23"/>
      <c r="F11" s="23"/>
      <c r="G11" s="23"/>
      <c r="H11" s="23"/>
      <c r="I11" s="23"/>
      <c r="J11" s="109" t="s">
        <v>21</v>
      </c>
      <c r="K11" s="109"/>
      <c r="L11" s="110">
        <v>42369</v>
      </c>
      <c r="M11" s="43"/>
      <c r="N11" s="1"/>
      <c r="O11" s="11"/>
      <c r="P11" s="91"/>
      <c r="Q11" s="91"/>
      <c r="R11" s="91"/>
      <c r="S11" s="91"/>
      <c r="T11" s="91"/>
      <c r="U11" s="91"/>
    </row>
    <row r="12" spans="1:24" ht="15" customHeight="1">
      <c r="A12" s="45"/>
      <c r="B12" s="36" t="s">
        <v>7</v>
      </c>
      <c r="C12" s="99" t="str">
        <f>INDEX('Customer Details'!$H$4:$H$33,MATCH(C6,'Customer Details'!$D$4:$D$33,0))</f>
        <v>1-440-223-8336</v>
      </c>
      <c r="D12" s="100"/>
      <c r="E12" s="37" t="s">
        <v>1</v>
      </c>
      <c r="F12" s="130" t="str">
        <f>INDEX('Customer Details'!$I$4:$I$33,MATCH(C6,'Customer Details'!$D$4:$D$33,0))</f>
        <v>scelerisque.sed@blanditcongueIn.net</v>
      </c>
      <c r="G12" s="131"/>
      <c r="H12" s="131"/>
      <c r="I12" s="131"/>
      <c r="J12" s="109"/>
      <c r="K12" s="109"/>
      <c r="L12" s="110"/>
      <c r="M12" s="43"/>
      <c r="N12" s="1"/>
      <c r="P12" s="27"/>
      <c r="Q12" s="27"/>
      <c r="R12" s="27"/>
      <c r="S12" s="27"/>
      <c r="T12" s="27"/>
      <c r="U12" s="27"/>
    </row>
    <row r="13" spans="1:24" ht="9.75" customHeight="1">
      <c r="A13" s="42"/>
      <c r="B13" s="2"/>
      <c r="C13" s="4"/>
      <c r="D13" s="4"/>
      <c r="E13" s="4"/>
      <c r="F13" s="4"/>
      <c r="G13" s="2"/>
      <c r="H13" s="2"/>
      <c r="I13" s="2"/>
      <c r="J13" s="2"/>
      <c r="K13" s="2"/>
      <c r="L13" s="2"/>
      <c r="M13" s="43"/>
      <c r="N13" s="1"/>
      <c r="P13" s="27"/>
      <c r="Q13" s="27"/>
      <c r="R13" s="27"/>
      <c r="S13" s="27"/>
      <c r="T13" s="27"/>
      <c r="U13" s="27"/>
    </row>
    <row r="14" spans="1:24" ht="2.25" customHeight="1">
      <c r="A14" s="4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3"/>
      <c r="N14" s="1"/>
      <c r="P14" s="91"/>
      <c r="Q14" s="91"/>
      <c r="R14" s="91"/>
      <c r="S14" s="91"/>
      <c r="T14" s="91"/>
      <c r="U14" s="91"/>
      <c r="V14" s="26"/>
      <c r="W14" s="3"/>
    </row>
    <row r="15" spans="1:24">
      <c r="A15" s="46"/>
      <c r="B15" s="33" t="s">
        <v>5</v>
      </c>
      <c r="C15" s="107" t="s">
        <v>22</v>
      </c>
      <c r="D15" s="107"/>
      <c r="E15" s="107"/>
      <c r="F15" s="107"/>
      <c r="G15" s="107"/>
      <c r="H15" s="34" t="s">
        <v>16</v>
      </c>
      <c r="I15" s="35" t="s">
        <v>18</v>
      </c>
      <c r="J15" s="35" t="s">
        <v>17</v>
      </c>
      <c r="K15" s="107" t="s">
        <v>6</v>
      </c>
      <c r="L15" s="107"/>
      <c r="M15" s="47"/>
      <c r="P15" s="91"/>
      <c r="Q15" s="91"/>
      <c r="R15" s="91"/>
      <c r="S15" s="91"/>
      <c r="T15" s="91"/>
      <c r="U15" s="91"/>
      <c r="V15" s="26"/>
      <c r="W15" s="3"/>
    </row>
    <row r="16" spans="1:24" ht="15" customHeight="1">
      <c r="A16" s="48"/>
      <c r="B16" s="19">
        <f ca="1">IF(OFFSET(C16,,0)&lt;&gt;"",ROW()-15,"")</f>
        <v>1</v>
      </c>
      <c r="C16" s="94" t="s">
        <v>204</v>
      </c>
      <c r="D16" s="95"/>
      <c r="E16" s="95"/>
      <c r="F16" s="95"/>
      <c r="G16" s="96"/>
      <c r="H16" s="89">
        <f>IFERROR(INDEX('Product Details'!$E$5:$E$25,MATCH(C16,'Product Details'!$D$5:$D$25,0)),0)</f>
        <v>32.5</v>
      </c>
      <c r="I16" s="24">
        <v>2</v>
      </c>
      <c r="J16" s="25">
        <v>0.05</v>
      </c>
      <c r="K16" s="97">
        <f>(H16*I16)-(H16*I16*J16)</f>
        <v>61.75</v>
      </c>
      <c r="L16" s="98"/>
      <c r="M16" s="53"/>
      <c r="N16" s="88">
        <f>IF(AND($C16&lt;&gt;"",OR($I16=0,$I16="")),1,0)</f>
        <v>0</v>
      </c>
      <c r="P16" s="91"/>
      <c r="Q16" s="91"/>
      <c r="R16" s="91"/>
      <c r="S16" s="91"/>
      <c r="T16" s="91"/>
      <c r="U16" s="91"/>
      <c r="V16" s="26"/>
      <c r="W16" s="3"/>
    </row>
    <row r="17" spans="1:23" ht="15" customHeight="1">
      <c r="A17" s="48"/>
      <c r="B17" s="19">
        <f t="shared" ref="B17:B25" ca="1" si="0">IF(OFFSET(C17,,0)&lt;&gt;"",ROW()-15,"")</f>
        <v>2</v>
      </c>
      <c r="C17" s="94" t="s">
        <v>209</v>
      </c>
      <c r="D17" s="95"/>
      <c r="E17" s="95"/>
      <c r="F17" s="95"/>
      <c r="G17" s="96"/>
      <c r="H17" s="89">
        <f>IFERROR(INDEX('Product Details'!$E$5:$E$25,MATCH(C17,'Product Details'!$D$5:$D$25,0)),0)</f>
        <v>101.5</v>
      </c>
      <c r="I17" s="24">
        <v>1</v>
      </c>
      <c r="J17" s="25"/>
      <c r="K17" s="97">
        <f>(H17*I17)-(H17*I17*J17)</f>
        <v>101.5</v>
      </c>
      <c r="L17" s="98"/>
      <c r="M17" s="53"/>
      <c r="N17" s="88">
        <f t="shared" ref="N17:N28" si="1">IF(AND($C17&lt;&gt;"",OR($I17=0,$I17="")),1,0)</f>
        <v>0</v>
      </c>
      <c r="V17" s="26"/>
      <c r="W17" s="3"/>
    </row>
    <row r="18" spans="1:23" ht="15" customHeight="1">
      <c r="A18" s="48"/>
      <c r="B18" s="19">
        <f t="shared" ca="1" si="0"/>
        <v>3</v>
      </c>
      <c r="C18" s="94" t="s">
        <v>213</v>
      </c>
      <c r="D18" s="95"/>
      <c r="E18" s="95"/>
      <c r="F18" s="95"/>
      <c r="G18" s="96"/>
      <c r="H18" s="89">
        <f>IFERROR(INDEX('Product Details'!$E$5:$E$25,MATCH(C18,'Product Details'!$D$5:$D$25,0)),0)</f>
        <v>4</v>
      </c>
      <c r="I18" s="24"/>
      <c r="J18" s="25"/>
      <c r="K18" s="97">
        <f t="shared" ref="K18:K24" si="2">(H18*I18)-(H18*I18*J18)</f>
        <v>0</v>
      </c>
      <c r="L18" s="98"/>
      <c r="M18" s="53"/>
      <c r="N18" s="88">
        <f t="shared" si="1"/>
        <v>1</v>
      </c>
    </row>
    <row r="19" spans="1:23" ht="15" customHeight="1">
      <c r="A19" s="48"/>
      <c r="B19" s="19">
        <f t="shared" ca="1" si="0"/>
        <v>4</v>
      </c>
      <c r="C19" s="94" t="s">
        <v>205</v>
      </c>
      <c r="D19" s="95"/>
      <c r="E19" s="95"/>
      <c r="F19" s="95"/>
      <c r="G19" s="96"/>
      <c r="H19" s="89">
        <f>IFERROR(INDEX('Product Details'!$E$5:$E$25,MATCH(C19,'Product Details'!$D$5:$D$25,0)),0)</f>
        <v>34</v>
      </c>
      <c r="I19" s="24">
        <v>1</v>
      </c>
      <c r="J19" s="25"/>
      <c r="K19" s="97">
        <f t="shared" si="2"/>
        <v>34</v>
      </c>
      <c r="L19" s="98"/>
      <c r="M19" s="53"/>
      <c r="N19" s="88">
        <f t="shared" si="1"/>
        <v>0</v>
      </c>
    </row>
    <row r="20" spans="1:23" ht="15" customHeight="1">
      <c r="A20" s="48"/>
      <c r="B20" s="19">
        <f t="shared" ca="1" si="0"/>
        <v>5</v>
      </c>
      <c r="C20" s="94" t="s">
        <v>216</v>
      </c>
      <c r="D20" s="95"/>
      <c r="E20" s="95"/>
      <c r="F20" s="95"/>
      <c r="G20" s="96"/>
      <c r="H20" s="89">
        <f>IFERROR(INDEX('Product Details'!$E$5:$E$25,MATCH(C20,'Product Details'!$D$5:$D$25,0)),0)</f>
        <v>45.7</v>
      </c>
      <c r="I20" s="24">
        <v>1</v>
      </c>
      <c r="J20" s="25">
        <v>0.06</v>
      </c>
      <c r="K20" s="97">
        <f>(H20*I20)-(H20*I20*J20)</f>
        <v>42.958000000000006</v>
      </c>
      <c r="L20" s="98"/>
      <c r="M20" s="53"/>
      <c r="N20" s="88">
        <f t="shared" si="1"/>
        <v>0</v>
      </c>
    </row>
    <row r="21" spans="1:23" ht="15" customHeight="1">
      <c r="A21" s="48"/>
      <c r="B21" s="19">
        <f t="shared" ca="1" si="0"/>
        <v>6</v>
      </c>
      <c r="C21" s="94" t="s">
        <v>219</v>
      </c>
      <c r="D21" s="95"/>
      <c r="E21" s="95"/>
      <c r="F21" s="95"/>
      <c r="G21" s="96"/>
      <c r="H21" s="89">
        <f>IFERROR(INDEX('Product Details'!$E$5:$E$25,MATCH(C21,'Product Details'!$D$5:$D$25,0)),0)</f>
        <v>234.6</v>
      </c>
      <c r="I21" s="24">
        <v>1</v>
      </c>
      <c r="J21" s="25"/>
      <c r="K21" s="97">
        <f t="shared" si="2"/>
        <v>234.6</v>
      </c>
      <c r="L21" s="98"/>
      <c r="M21" s="53"/>
      <c r="N21" s="88">
        <f t="shared" si="1"/>
        <v>0</v>
      </c>
    </row>
    <row r="22" spans="1:23" ht="15" customHeight="1">
      <c r="A22" s="48"/>
      <c r="B22" s="19">
        <f t="shared" ca="1" si="0"/>
        <v>7</v>
      </c>
      <c r="C22" s="94" t="s">
        <v>218</v>
      </c>
      <c r="D22" s="95"/>
      <c r="E22" s="95"/>
      <c r="F22" s="95"/>
      <c r="G22" s="96"/>
      <c r="H22" s="89">
        <f>IFERROR(INDEX('Product Details'!$E$5:$E$25,MATCH(C22,'Product Details'!$D$5:$D$25,0)),0)</f>
        <v>45.6</v>
      </c>
      <c r="I22" s="24"/>
      <c r="J22" s="25"/>
      <c r="K22" s="97">
        <f t="shared" si="2"/>
        <v>0</v>
      </c>
      <c r="L22" s="98"/>
      <c r="M22" s="53"/>
      <c r="N22" s="88">
        <f t="shared" si="1"/>
        <v>1</v>
      </c>
    </row>
    <row r="23" spans="1:23">
      <c r="A23" s="48"/>
      <c r="B23" s="19">
        <f t="shared" ca="1" si="0"/>
        <v>8</v>
      </c>
      <c r="C23" s="94" t="s">
        <v>200</v>
      </c>
      <c r="D23" s="95"/>
      <c r="E23" s="95"/>
      <c r="F23" s="95"/>
      <c r="G23" s="96"/>
      <c r="H23" s="89">
        <f>IFERROR(INDEX('Product Details'!$E$5:$E$25,MATCH(C23,'Product Details'!$D$5:$D$25,0)),0)</f>
        <v>100</v>
      </c>
      <c r="I23" s="24">
        <v>1</v>
      </c>
      <c r="J23" s="25"/>
      <c r="K23" s="97">
        <f t="shared" si="2"/>
        <v>100</v>
      </c>
      <c r="L23" s="98"/>
      <c r="M23" s="53"/>
      <c r="N23" s="88">
        <f t="shared" si="1"/>
        <v>0</v>
      </c>
      <c r="O23" s="84"/>
      <c r="P23" s="86"/>
    </row>
    <row r="24" spans="1:23">
      <c r="A24" s="48"/>
      <c r="B24" s="19">
        <f t="shared" ca="1" si="0"/>
        <v>9</v>
      </c>
      <c r="C24" s="94" t="s">
        <v>208</v>
      </c>
      <c r="D24" s="95"/>
      <c r="E24" s="95"/>
      <c r="F24" s="95"/>
      <c r="G24" s="96"/>
      <c r="H24" s="89">
        <f>IFERROR(INDEX('Product Details'!$E$5:$E$25,MATCH(C24,'Product Details'!$D$5:$D$25,0)),0)</f>
        <v>100</v>
      </c>
      <c r="I24" s="24">
        <v>2</v>
      </c>
      <c r="J24" s="25"/>
      <c r="K24" s="97">
        <f t="shared" si="2"/>
        <v>200</v>
      </c>
      <c r="L24" s="98"/>
      <c r="M24" s="53"/>
      <c r="N24" s="88">
        <f t="shared" si="1"/>
        <v>0</v>
      </c>
    </row>
    <row r="25" spans="1:23">
      <c r="A25" s="48"/>
      <c r="B25" s="19">
        <f t="shared" ca="1" si="0"/>
        <v>10</v>
      </c>
      <c r="C25" s="94" t="s">
        <v>208</v>
      </c>
      <c r="D25" s="95"/>
      <c r="E25" s="95"/>
      <c r="F25" s="95"/>
      <c r="G25" s="96"/>
      <c r="H25" s="89">
        <f>IFERROR(INDEX('Product Details'!$E$5:$E$25,MATCH(C25,'Product Details'!$D$5:$D$25,0)),0)</f>
        <v>100</v>
      </c>
      <c r="I25" s="24">
        <v>1</v>
      </c>
      <c r="J25" s="25"/>
      <c r="K25" s="97">
        <f>(H25*I25)-(H25*I25*J25)</f>
        <v>100</v>
      </c>
      <c r="L25" s="98"/>
      <c r="M25" s="53"/>
      <c r="N25" s="88">
        <f t="shared" si="1"/>
        <v>0</v>
      </c>
    </row>
    <row r="26" spans="1:23">
      <c r="A26" s="48"/>
      <c r="B26" s="19" t="str">
        <f t="shared" ref="B26:B28" ca="1" si="3">IF(OFFSET(C26,,0)&lt;&gt;"",ROW()-15,"")</f>
        <v/>
      </c>
      <c r="C26" s="94"/>
      <c r="D26" s="95"/>
      <c r="E26" s="95"/>
      <c r="F26" s="95"/>
      <c r="G26" s="96"/>
      <c r="H26" s="89">
        <f>IFERROR(INDEX('Product Details'!$E$5:$E$25,MATCH(C26,'Product Details'!$D$5:$D$25,0)),0)</f>
        <v>0</v>
      </c>
      <c r="I26" s="24"/>
      <c r="J26" s="25"/>
      <c r="K26" s="97">
        <f>(H26*I26)-(H26*I26*J26)</f>
        <v>0</v>
      </c>
      <c r="L26" s="98"/>
      <c r="M26" s="53"/>
      <c r="N26" s="88">
        <f t="shared" si="1"/>
        <v>0</v>
      </c>
      <c r="P26" s="87"/>
    </row>
    <row r="27" spans="1:23">
      <c r="A27" s="48"/>
      <c r="B27" s="19" t="str">
        <f t="shared" ca="1" si="3"/>
        <v/>
      </c>
      <c r="C27" s="94"/>
      <c r="D27" s="95"/>
      <c r="E27" s="95"/>
      <c r="F27" s="95"/>
      <c r="G27" s="96"/>
      <c r="H27" s="89">
        <f>IFERROR(INDEX('Product Details'!$E$5:$E$25,MATCH(C27,'Product Details'!$D$5:$D$25,0)),0)</f>
        <v>0</v>
      </c>
      <c r="I27" s="24"/>
      <c r="J27" s="25"/>
      <c r="K27" s="97">
        <f>(H27*I27)-(H27*I27*J27)</f>
        <v>0</v>
      </c>
      <c r="L27" s="98"/>
      <c r="M27" s="53"/>
      <c r="N27" s="88">
        <f t="shared" si="1"/>
        <v>0</v>
      </c>
    </row>
    <row r="28" spans="1:23">
      <c r="A28" s="48"/>
      <c r="B28" s="19" t="str">
        <f t="shared" ca="1" si="3"/>
        <v/>
      </c>
      <c r="C28" s="94"/>
      <c r="D28" s="95"/>
      <c r="E28" s="95"/>
      <c r="F28" s="95"/>
      <c r="G28" s="96"/>
      <c r="H28" s="89">
        <f>IFERROR(INDEX('Product Details'!$E$5:$E$25,MATCH(C28,'Product Details'!$D$5:$D$25,0)),0)</f>
        <v>0</v>
      </c>
      <c r="I28" s="24"/>
      <c r="J28" s="25"/>
      <c r="K28" s="97">
        <f>(H28*I28)-(H28*I28*J28)</f>
        <v>0</v>
      </c>
      <c r="L28" s="98"/>
      <c r="M28" s="53"/>
      <c r="N28" s="88">
        <f t="shared" si="1"/>
        <v>0</v>
      </c>
    </row>
    <row r="29" spans="1:23" ht="5.25" customHeight="1">
      <c r="A29" s="49"/>
      <c r="B29" s="12"/>
      <c r="C29" s="10"/>
      <c r="D29" s="3"/>
      <c r="E29" s="3"/>
      <c r="F29" s="3"/>
      <c r="G29" s="13"/>
      <c r="H29" s="14"/>
      <c r="I29" s="15"/>
      <c r="J29" s="17"/>
      <c r="K29" s="18"/>
      <c r="L29" s="16"/>
      <c r="M29" s="50"/>
    </row>
    <row r="30" spans="1:23" ht="17.25" customHeight="1">
      <c r="A30" s="49"/>
      <c r="B30" s="92" t="s">
        <v>24</v>
      </c>
      <c r="C30" s="92"/>
      <c r="D30" s="92"/>
      <c r="E30" s="92"/>
      <c r="F30" s="92"/>
      <c r="G30" s="92"/>
      <c r="H30" s="92"/>
      <c r="I30" s="92"/>
      <c r="J30" s="28"/>
      <c r="K30" s="112">
        <f>SUM(K16:L28)</f>
        <v>874.80799999999999</v>
      </c>
      <c r="L30" s="112"/>
      <c r="M30" s="50"/>
    </row>
    <row r="31" spans="1:23" ht="4.5" customHeight="1">
      <c r="A31" s="49"/>
      <c r="B31" s="3"/>
      <c r="C31" s="3"/>
      <c r="D31" s="3"/>
      <c r="E31" s="3"/>
      <c r="F31" s="3"/>
      <c r="G31" s="3"/>
      <c r="H31" s="3"/>
      <c r="I31" s="3"/>
      <c r="J31" s="3"/>
      <c r="K31" s="90"/>
      <c r="L31" s="90"/>
      <c r="M31" s="50"/>
    </row>
    <row r="32" spans="1:23" ht="17.25" customHeight="1">
      <c r="A32" s="46"/>
      <c r="B32" s="102" t="s">
        <v>25</v>
      </c>
      <c r="C32" s="102"/>
      <c r="D32" s="102"/>
      <c r="E32" s="102"/>
      <c r="F32" s="102"/>
      <c r="G32" s="102"/>
      <c r="H32" s="102"/>
      <c r="I32" s="102"/>
      <c r="J32" s="29">
        <v>0.14000000000000001</v>
      </c>
      <c r="K32" s="101">
        <f>J32*K30</f>
        <v>122.47312000000001</v>
      </c>
      <c r="L32" s="101"/>
      <c r="M32" s="51"/>
    </row>
    <row r="33" spans="1:13" ht="3.75" customHeight="1">
      <c r="A33" s="46"/>
      <c r="B33" s="3"/>
      <c r="C33" s="3"/>
      <c r="D33" s="3"/>
      <c r="E33" s="3"/>
      <c r="F33" s="3"/>
      <c r="G33" s="3"/>
      <c r="H33" s="3"/>
      <c r="I33" s="3"/>
      <c r="J33" s="3"/>
      <c r="K33" s="90"/>
      <c r="L33" s="90"/>
      <c r="M33" s="51"/>
    </row>
    <row r="34" spans="1:13" ht="18.75">
      <c r="A34" s="46"/>
      <c r="B34" s="103" t="s">
        <v>8</v>
      </c>
      <c r="C34" s="103"/>
      <c r="D34" s="103"/>
      <c r="E34" s="103"/>
      <c r="F34" s="103"/>
      <c r="G34" s="103"/>
      <c r="H34" s="103"/>
      <c r="I34" s="103"/>
      <c r="J34" s="30"/>
      <c r="K34" s="93">
        <f>SUM(K30,K32)</f>
        <v>997.28111999999999</v>
      </c>
      <c r="L34" s="93"/>
      <c r="M34" s="51"/>
    </row>
    <row r="35" spans="1:13" ht="3.75" customHeight="1">
      <c r="A35" s="42"/>
      <c r="B35" s="3"/>
      <c r="C35" s="3"/>
      <c r="D35" s="9"/>
      <c r="E35" s="9"/>
      <c r="F35" s="9"/>
      <c r="G35" s="9"/>
      <c r="H35" s="9"/>
      <c r="I35" s="9"/>
      <c r="J35" s="9"/>
      <c r="K35" s="9"/>
      <c r="L35" s="9"/>
      <c r="M35" s="47"/>
    </row>
    <row r="36" spans="1:13" s="7" customFormat="1" ht="19.5" customHeight="1">
      <c r="A36" s="52"/>
      <c r="B36" s="113" t="s">
        <v>9</v>
      </c>
      <c r="C36" s="114"/>
      <c r="D36" s="115" t="str">
        <f>Currency2Word(K34)</f>
        <v>Nine Hundred Ninety Seven Rupees and Twenty Eight Paise Only</v>
      </c>
      <c r="E36" s="116"/>
      <c r="F36" s="116"/>
      <c r="G36" s="116"/>
      <c r="H36" s="116"/>
      <c r="I36" s="116"/>
      <c r="J36" s="116"/>
      <c r="K36" s="116"/>
      <c r="L36" s="117"/>
      <c r="M36" s="53"/>
    </row>
    <row r="37" spans="1:13" ht="15" customHeight="1">
      <c r="A37" s="42"/>
      <c r="B37" s="8" t="s">
        <v>19</v>
      </c>
      <c r="C37" s="8"/>
      <c r="D37" s="8"/>
      <c r="E37" s="8"/>
      <c r="F37" s="8"/>
      <c r="G37" s="8"/>
      <c r="H37" s="8"/>
      <c r="I37" s="3"/>
      <c r="J37" s="3"/>
      <c r="K37" s="3"/>
      <c r="L37" s="3"/>
      <c r="M37" s="51"/>
    </row>
    <row r="38" spans="1:13">
      <c r="A38" s="46"/>
      <c r="B38" s="8"/>
      <c r="C38" s="8"/>
      <c r="D38" s="8"/>
      <c r="E38" s="8"/>
      <c r="F38" s="8"/>
      <c r="G38" s="8"/>
      <c r="H38" s="8"/>
      <c r="I38" s="2"/>
      <c r="J38" s="32"/>
      <c r="K38" s="32"/>
      <c r="L38" s="32"/>
      <c r="M38" s="51"/>
    </row>
    <row r="39" spans="1:13">
      <c r="A39" s="42"/>
      <c r="B39" s="8"/>
      <c r="C39" s="111"/>
      <c r="D39" s="111"/>
      <c r="E39" s="111"/>
      <c r="F39" s="111"/>
      <c r="G39" s="111"/>
      <c r="H39" s="111"/>
      <c r="I39" s="2"/>
      <c r="J39" s="108"/>
      <c r="K39" s="108"/>
      <c r="L39" s="108"/>
      <c r="M39" s="51"/>
    </row>
    <row r="40" spans="1:13">
      <c r="A40" s="46"/>
      <c r="B40" s="8"/>
      <c r="C40" s="111"/>
      <c r="D40" s="111"/>
      <c r="E40" s="111"/>
      <c r="F40" s="111"/>
      <c r="G40" s="111"/>
      <c r="H40" s="111"/>
      <c r="I40" s="3"/>
      <c r="J40" s="108"/>
      <c r="K40" s="108"/>
      <c r="L40" s="108"/>
      <c r="M40" s="51"/>
    </row>
    <row r="41" spans="1:13">
      <c r="A41" s="46"/>
      <c r="B41" s="8"/>
      <c r="C41" s="111"/>
      <c r="D41" s="111"/>
      <c r="E41" s="111"/>
      <c r="F41" s="111"/>
      <c r="G41" s="111"/>
      <c r="H41" s="111"/>
      <c r="I41" s="3"/>
      <c r="J41" s="108"/>
      <c r="K41" s="108"/>
      <c r="L41" s="108"/>
      <c r="M41" s="51"/>
    </row>
    <row r="42" spans="1:13">
      <c r="A42" s="42"/>
      <c r="B42" s="8"/>
      <c r="C42" s="111"/>
      <c r="D42" s="111"/>
      <c r="E42" s="111"/>
      <c r="F42" s="111"/>
      <c r="G42" s="111"/>
      <c r="H42" s="111"/>
      <c r="I42" s="2"/>
      <c r="J42" s="108"/>
      <c r="K42" s="108"/>
      <c r="L42" s="108"/>
      <c r="M42" s="51"/>
    </row>
    <row r="43" spans="1:13">
      <c r="A43" s="42"/>
      <c r="B43" s="8"/>
      <c r="C43" s="111"/>
      <c r="D43" s="111"/>
      <c r="E43" s="111"/>
      <c r="F43" s="111"/>
      <c r="G43" s="111"/>
      <c r="H43" s="111"/>
      <c r="I43" s="2"/>
      <c r="J43" s="108"/>
      <c r="K43" s="108"/>
      <c r="L43" s="108"/>
      <c r="M43" s="51"/>
    </row>
    <row r="44" spans="1:13">
      <c r="A44" s="42"/>
      <c r="B44" s="8"/>
      <c r="C44" s="111"/>
      <c r="D44" s="111"/>
      <c r="E44" s="111"/>
      <c r="F44" s="111"/>
      <c r="G44" s="111"/>
      <c r="H44" s="111"/>
      <c r="I44" s="2"/>
      <c r="J44" s="108"/>
      <c r="K44" s="108"/>
      <c r="L44" s="108"/>
      <c r="M44" s="51"/>
    </row>
    <row r="45" spans="1:13" ht="7.5" customHeight="1">
      <c r="A45" s="4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1"/>
    </row>
    <row r="46" spans="1:13" ht="22.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</row>
  </sheetData>
  <sheetProtection selectLockedCells="1"/>
  <dataConsolidate/>
  <mergeCells count="65">
    <mergeCell ref="C10:I10"/>
    <mergeCell ref="K23:L23"/>
    <mergeCell ref="K28:L28"/>
    <mergeCell ref="K27:L27"/>
    <mergeCell ref="K24:L24"/>
    <mergeCell ref="K20:L20"/>
    <mergeCell ref="K18:L18"/>
    <mergeCell ref="K21:L21"/>
    <mergeCell ref="K22:L22"/>
    <mergeCell ref="C26:G26"/>
    <mergeCell ref="P2:U2"/>
    <mergeCell ref="C16:G16"/>
    <mergeCell ref="C17:G17"/>
    <mergeCell ref="J9:K9"/>
    <mergeCell ref="K15:L15"/>
    <mergeCell ref="K16:L16"/>
    <mergeCell ref="K17:L17"/>
    <mergeCell ref="P4:U4"/>
    <mergeCell ref="P6:U7"/>
    <mergeCell ref="P5:U5"/>
    <mergeCell ref="P9:U9"/>
    <mergeCell ref="F12:I12"/>
    <mergeCell ref="J3:M3"/>
    <mergeCell ref="C6:G6"/>
    <mergeCell ref="C7:I8"/>
    <mergeCell ref="C9:I9"/>
    <mergeCell ref="A1:M1"/>
    <mergeCell ref="G2:M2"/>
    <mergeCell ref="A7:A9"/>
    <mergeCell ref="J6:K6"/>
    <mergeCell ref="B7:B9"/>
    <mergeCell ref="B3:D3"/>
    <mergeCell ref="F3:H3"/>
    <mergeCell ref="A46:M46"/>
    <mergeCell ref="C15:G15"/>
    <mergeCell ref="J39:L44"/>
    <mergeCell ref="J11:K12"/>
    <mergeCell ref="L11:L12"/>
    <mergeCell ref="C39:H44"/>
    <mergeCell ref="C19:G19"/>
    <mergeCell ref="C20:G20"/>
    <mergeCell ref="K30:L30"/>
    <mergeCell ref="C18:G18"/>
    <mergeCell ref="K26:L26"/>
    <mergeCell ref="C21:G21"/>
    <mergeCell ref="C22:G22"/>
    <mergeCell ref="B36:C36"/>
    <mergeCell ref="D36:L36"/>
    <mergeCell ref="C23:G23"/>
    <mergeCell ref="P14:U14"/>
    <mergeCell ref="P15:U15"/>
    <mergeCell ref="P11:U11"/>
    <mergeCell ref="B30:I30"/>
    <mergeCell ref="K34:L34"/>
    <mergeCell ref="P16:U16"/>
    <mergeCell ref="C25:G25"/>
    <mergeCell ref="C27:G27"/>
    <mergeCell ref="K19:L19"/>
    <mergeCell ref="C12:D12"/>
    <mergeCell ref="C24:G24"/>
    <mergeCell ref="K25:L25"/>
    <mergeCell ref="C28:G28"/>
    <mergeCell ref="K32:L32"/>
    <mergeCell ref="B32:I32"/>
    <mergeCell ref="B34:I34"/>
  </mergeCells>
  <conditionalFormatting sqref="L17:L28 C16:G25 C27:G28 H16:K28 B16:B28">
    <cfRule type="expression" dxfId="2" priority="22" stopIfTrue="1">
      <formula>MOD(ROW(),2)=0</formula>
    </cfRule>
  </conditionalFormatting>
  <conditionalFormatting sqref="N16:N28">
    <cfRule type="iconSet" priority="6">
      <iconSet iconSet="3Symbols2" showValue="0" reverse="1">
        <cfvo type="percent" val="0"/>
        <cfvo type="num" val="0" gte="0"/>
        <cfvo type="num" val="0" gte="0"/>
      </iconSet>
    </cfRule>
  </conditionalFormatting>
  <conditionalFormatting sqref="C26:G26">
    <cfRule type="expression" dxfId="1" priority="5" stopIfTrue="1">
      <formula>MOD(ROW(),2)=0</formula>
    </cfRule>
  </conditionalFormatting>
  <conditionalFormatting sqref="B16:L28">
    <cfRule type="expression" dxfId="0" priority="1" stopIfTrue="1">
      <formula>COUNTIF($C$16:$G$28,$C16)&gt;1</formula>
    </cfRule>
  </conditionalFormatting>
  <dataValidations xWindow="1396" yWindow="348" count="5">
    <dataValidation type="list" allowBlank="1" showInputMessage="1" showErrorMessage="1" sqref="C6:G6">
      <formula1>INDIRECT("custTable[Client Name/Company Name]",FALSE)</formula1>
    </dataValidation>
    <dataValidation type="list" allowBlank="1" showInputMessage="1" showErrorMessage="1" sqref="C16:C28 D16:G25 D27:G28">
      <formula1>INDIRECT("prodTable[Product Description]",0)</formula1>
    </dataValidation>
    <dataValidation errorStyle="information" allowBlank="1" showInputMessage="1" errorTitle="Quantity is Zero" sqref="M16:N28"/>
    <dataValidation type="whole" operator="greaterThan" allowBlank="1" showInputMessage="1" showErrorMessage="1" errorTitle="Numeric Only" sqref="I16:I28">
      <formula1>0</formula1>
    </dataValidation>
    <dataValidation allowBlank="1" sqref="D36:L36"/>
  </dataValidations>
  <pageMargins left="0.26041666666666669" right="0.38541666666666669" top="0.57291666666666663" bottom="0.75" header="0.3" footer="0.3"/>
  <pageSetup orientation="portrait" horizontalDpi="300" r:id="rId1"/>
  <ignoredErrors>
    <ignoredError sqref="L1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80BA864-C350-4940-9DE9-A55662E999C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N16:N28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1:P18"/>
  <sheetViews>
    <sheetView showGridLines="0" workbookViewId="0">
      <selection activeCell="C31" sqref="C31"/>
    </sheetView>
  </sheetViews>
  <sheetFormatPr defaultRowHeight="15"/>
  <cols>
    <col min="3" max="3" width="22" bestFit="1" customWidth="1"/>
    <col min="4" max="4" width="2.140625" customWidth="1"/>
    <col min="5" max="5" width="54.7109375" customWidth="1"/>
    <col min="6" max="6" width="11" customWidth="1"/>
    <col min="7" max="7" width="10.5703125" customWidth="1"/>
    <col min="15" max="15" width="3.28515625" customWidth="1"/>
    <col min="16" max="16" width="9.140625" hidden="1" customWidth="1"/>
  </cols>
  <sheetData>
    <row r="1" spans="3:16" ht="15.75" thickBot="1"/>
    <row r="2" spans="3:16" ht="27.75" customHeight="1" thickBot="1">
      <c r="C2" s="80"/>
      <c r="D2" s="81"/>
      <c r="E2" s="79" t="s">
        <v>38</v>
      </c>
      <c r="F2" s="82" t="s">
        <v>40</v>
      </c>
      <c r="G2" s="83" t="s">
        <v>39</v>
      </c>
    </row>
    <row r="3" spans="3:16">
      <c r="C3" s="66" t="s">
        <v>37</v>
      </c>
      <c r="D3" s="26"/>
      <c r="E3" s="55" t="s">
        <v>33</v>
      </c>
      <c r="F3" s="67">
        <f>G3-LEN(E3)</f>
        <v>28</v>
      </c>
      <c r="G3" s="68">
        <v>54</v>
      </c>
      <c r="J3" s="135"/>
      <c r="K3" s="135"/>
      <c r="L3" s="135"/>
      <c r="M3" s="135"/>
      <c r="N3" s="135"/>
      <c r="O3" s="135"/>
      <c r="P3" s="135"/>
    </row>
    <row r="4" spans="3:16" s="62" customFormat="1" ht="5.25" customHeight="1">
      <c r="C4" s="69"/>
      <c r="D4" s="60"/>
      <c r="E4" s="61"/>
      <c r="F4" s="67"/>
      <c r="G4" s="70"/>
      <c r="J4" s="135"/>
      <c r="K4" s="135"/>
      <c r="L4" s="135"/>
      <c r="M4" s="135"/>
      <c r="N4" s="135"/>
      <c r="O4" s="135"/>
      <c r="P4" s="135"/>
    </row>
    <row r="5" spans="3:16" ht="18" customHeight="1">
      <c r="C5" s="66" t="s">
        <v>34</v>
      </c>
      <c r="D5" s="26"/>
      <c r="E5" s="55" t="s">
        <v>43</v>
      </c>
      <c r="F5" s="67">
        <f t="shared" ref="F5:F9" si="0">G5-LEN(E5)</f>
        <v>40</v>
      </c>
      <c r="G5" s="68">
        <v>54</v>
      </c>
      <c r="J5" s="135"/>
      <c r="K5" s="135"/>
      <c r="L5" s="135"/>
      <c r="M5" s="135"/>
      <c r="N5" s="135"/>
      <c r="O5" s="135"/>
      <c r="P5" s="135"/>
    </row>
    <row r="6" spans="3:16" s="62" customFormat="1" ht="5.25" customHeight="1">
      <c r="C6" s="69"/>
      <c r="D6" s="60"/>
      <c r="E6" s="61"/>
      <c r="F6" s="67"/>
      <c r="G6" s="70"/>
      <c r="J6" s="135"/>
      <c r="K6" s="135"/>
      <c r="L6" s="135"/>
      <c r="M6" s="135"/>
      <c r="N6" s="135"/>
      <c r="O6" s="135"/>
      <c r="P6" s="135"/>
    </row>
    <row r="7" spans="3:16" ht="18" customHeight="1">
      <c r="C7" s="66" t="s">
        <v>13</v>
      </c>
      <c r="D7" s="26"/>
      <c r="E7" s="55" t="s">
        <v>42</v>
      </c>
      <c r="F7" s="67">
        <f t="shared" si="0"/>
        <v>48</v>
      </c>
      <c r="G7" s="68">
        <v>54</v>
      </c>
      <c r="J7" s="135"/>
      <c r="K7" s="135"/>
      <c r="L7" s="135"/>
      <c r="M7" s="135"/>
      <c r="N7" s="135"/>
      <c r="O7" s="135"/>
      <c r="P7" s="135"/>
    </row>
    <row r="8" spans="3:16" s="62" customFormat="1" ht="5.25" customHeight="1">
      <c r="C8" s="69"/>
      <c r="D8" s="60"/>
      <c r="E8" s="61"/>
      <c r="F8" s="67"/>
      <c r="G8" s="70"/>
    </row>
    <row r="9" spans="3:16">
      <c r="C9" s="66" t="s">
        <v>20</v>
      </c>
      <c r="D9" s="26"/>
      <c r="E9" s="56" t="s">
        <v>41</v>
      </c>
      <c r="F9" s="67">
        <f t="shared" si="0"/>
        <v>46</v>
      </c>
      <c r="G9" s="68">
        <v>54</v>
      </c>
    </row>
    <row r="10" spans="3:16" ht="25.5" customHeight="1">
      <c r="C10" s="66"/>
      <c r="D10" s="26"/>
      <c r="E10" s="57"/>
      <c r="F10" s="67"/>
      <c r="G10" s="68"/>
    </row>
    <row r="11" spans="3:16" ht="15" customHeight="1">
      <c r="C11" s="71" t="s">
        <v>35</v>
      </c>
      <c r="D11" s="26"/>
      <c r="E11" s="58" t="s">
        <v>44</v>
      </c>
      <c r="F11" s="67">
        <f>G11-LEN(E11)</f>
        <v>8</v>
      </c>
      <c r="G11" s="68">
        <v>30</v>
      </c>
    </row>
    <row r="12" spans="3:16" s="62" customFormat="1" ht="4.5" customHeight="1">
      <c r="C12" s="72"/>
      <c r="D12" s="60"/>
      <c r="E12" s="63"/>
      <c r="F12" s="73"/>
      <c r="G12" s="70"/>
    </row>
    <row r="13" spans="3:16">
      <c r="C13" s="71" t="s">
        <v>36</v>
      </c>
      <c r="D13" s="26"/>
      <c r="E13" s="58"/>
      <c r="F13" s="67">
        <f>G13-LEN(E13)</f>
        <v>30</v>
      </c>
      <c r="G13" s="68">
        <v>30</v>
      </c>
    </row>
    <row r="14" spans="3:16" ht="21" customHeight="1">
      <c r="C14" s="71"/>
      <c r="D14" s="26"/>
      <c r="E14" s="54"/>
      <c r="F14" s="67"/>
      <c r="G14" s="68"/>
    </row>
    <row r="15" spans="3:16">
      <c r="C15" s="66" t="s">
        <v>29</v>
      </c>
      <c r="D15" s="26"/>
      <c r="E15" s="59" t="s">
        <v>31</v>
      </c>
      <c r="F15" s="67">
        <f>55-LEN(E15)</f>
        <v>32</v>
      </c>
      <c r="G15" s="68">
        <v>55</v>
      </c>
    </row>
    <row r="16" spans="3:16" ht="6" customHeight="1">
      <c r="C16" s="74"/>
      <c r="D16" s="26"/>
      <c r="E16" s="57"/>
      <c r="F16" s="67"/>
      <c r="G16" s="68"/>
    </row>
    <row r="17" spans="3:7">
      <c r="C17" s="75" t="s">
        <v>30</v>
      </c>
      <c r="D17" s="26"/>
      <c r="E17" s="59" t="s">
        <v>32</v>
      </c>
      <c r="F17" s="67">
        <f>G17-LEN(E17)</f>
        <v>40</v>
      </c>
      <c r="G17" s="68">
        <v>70</v>
      </c>
    </row>
    <row r="18" spans="3:7" ht="15.75" thickBot="1">
      <c r="C18" s="76"/>
      <c r="D18" s="77"/>
      <c r="E18" s="77"/>
      <c r="F18" s="77"/>
      <c r="G18" s="78"/>
    </row>
  </sheetData>
  <mergeCells count="1">
    <mergeCell ref="J3:P7"/>
  </mergeCells>
  <dataValidations count="1">
    <dataValidation type="textLength" operator="lessThanOrEqual" allowBlank="1" showInputMessage="1" showErrorMessage="1" errorTitle="Exceeded Char Limit" error="Char Limit = 54" sqref="E3 E5 E7 E9">
      <formula1>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3:I33"/>
  <sheetViews>
    <sheetView showGridLines="0" workbookViewId="0">
      <selection activeCell="D23" sqref="D23"/>
    </sheetView>
  </sheetViews>
  <sheetFormatPr defaultRowHeight="15"/>
  <cols>
    <col min="3" max="3" width="13.85546875" customWidth="1"/>
    <col min="4" max="4" width="29" customWidth="1"/>
    <col min="5" max="5" width="29.7109375" bestFit="1" customWidth="1"/>
    <col min="6" max="6" width="27.5703125" bestFit="1" customWidth="1"/>
    <col min="7" max="7" width="20.5703125" customWidth="1"/>
    <col min="8" max="8" width="16.5703125" customWidth="1"/>
    <col min="9" max="9" width="44.7109375" bestFit="1" customWidth="1"/>
  </cols>
  <sheetData>
    <row r="3" spans="3:9">
      <c r="C3" t="s">
        <v>10</v>
      </c>
      <c r="D3" t="s">
        <v>11</v>
      </c>
      <c r="E3" t="s">
        <v>12</v>
      </c>
      <c r="F3" t="s">
        <v>13</v>
      </c>
      <c r="G3" t="s">
        <v>20</v>
      </c>
      <c r="H3" t="s">
        <v>14</v>
      </c>
      <c r="I3" t="s">
        <v>15</v>
      </c>
    </row>
    <row r="4" spans="3:9">
      <c r="C4">
        <v>1</v>
      </c>
      <c r="D4" s="64" t="s">
        <v>45</v>
      </c>
      <c r="E4" s="64" t="s">
        <v>46</v>
      </c>
      <c r="F4" s="64" t="s">
        <v>47</v>
      </c>
      <c r="G4" s="64">
        <v>5379</v>
      </c>
      <c r="H4" s="64" t="s">
        <v>48</v>
      </c>
      <c r="I4" s="64" t="s">
        <v>49</v>
      </c>
    </row>
    <row r="5" spans="3:9">
      <c r="C5">
        <v>2</v>
      </c>
      <c r="D5" s="64" t="s">
        <v>50</v>
      </c>
      <c r="E5" s="64" t="s">
        <v>51</v>
      </c>
      <c r="F5" s="64" t="s">
        <v>52</v>
      </c>
      <c r="G5" s="64">
        <v>6551</v>
      </c>
      <c r="H5" s="64" t="s">
        <v>53</v>
      </c>
      <c r="I5" s="64" t="s">
        <v>54</v>
      </c>
    </row>
    <row r="6" spans="3:9">
      <c r="C6">
        <v>3</v>
      </c>
      <c r="D6" s="64" t="s">
        <v>55</v>
      </c>
      <c r="E6" s="64" t="s">
        <v>56</v>
      </c>
      <c r="F6" s="64" t="s">
        <v>57</v>
      </c>
      <c r="G6" s="64">
        <v>1805</v>
      </c>
      <c r="H6" s="64" t="s">
        <v>58</v>
      </c>
      <c r="I6" s="64" t="s">
        <v>59</v>
      </c>
    </row>
    <row r="7" spans="3:9">
      <c r="C7">
        <v>4</v>
      </c>
      <c r="D7" s="64" t="s">
        <v>60</v>
      </c>
      <c r="E7" s="64" t="s">
        <v>61</v>
      </c>
      <c r="F7" s="64" t="s">
        <v>62</v>
      </c>
      <c r="G7" s="64">
        <v>19571</v>
      </c>
      <c r="H7" s="64" t="s">
        <v>63</v>
      </c>
      <c r="I7" s="64" t="s">
        <v>64</v>
      </c>
    </row>
    <row r="8" spans="3:9">
      <c r="C8">
        <v>5</v>
      </c>
      <c r="D8" s="64" t="s">
        <v>65</v>
      </c>
      <c r="E8" s="64" t="s">
        <v>66</v>
      </c>
      <c r="F8" s="64" t="s">
        <v>67</v>
      </c>
      <c r="G8" s="64">
        <v>5873</v>
      </c>
      <c r="H8" s="64" t="s">
        <v>68</v>
      </c>
      <c r="I8" s="64" t="s">
        <v>69</v>
      </c>
    </row>
    <row r="9" spans="3:9">
      <c r="C9">
        <v>6</v>
      </c>
      <c r="D9" s="64" t="s">
        <v>70</v>
      </c>
      <c r="E9" s="64" t="s">
        <v>71</v>
      </c>
      <c r="F9" s="64" t="s">
        <v>72</v>
      </c>
      <c r="G9" s="64">
        <v>7215</v>
      </c>
      <c r="H9" s="64" t="s">
        <v>73</v>
      </c>
      <c r="I9" s="64" t="s">
        <v>74</v>
      </c>
    </row>
    <row r="10" spans="3:9">
      <c r="C10">
        <v>7</v>
      </c>
      <c r="D10" s="64" t="s">
        <v>75</v>
      </c>
      <c r="E10" s="64" t="s">
        <v>76</v>
      </c>
      <c r="F10" s="64" t="s">
        <v>77</v>
      </c>
      <c r="G10" s="64">
        <v>2483</v>
      </c>
      <c r="H10" s="64" t="s">
        <v>78</v>
      </c>
      <c r="I10" s="64" t="s">
        <v>79</v>
      </c>
    </row>
    <row r="11" spans="3:9">
      <c r="C11">
        <v>8</v>
      </c>
      <c r="D11" s="64" t="s">
        <v>80</v>
      </c>
      <c r="E11" s="64" t="s">
        <v>81</v>
      </c>
      <c r="F11" s="64" t="s">
        <v>82</v>
      </c>
      <c r="G11" s="64" t="s">
        <v>83</v>
      </c>
      <c r="H11" s="64" t="s">
        <v>84</v>
      </c>
      <c r="I11" s="64" t="s">
        <v>85</v>
      </c>
    </row>
    <row r="12" spans="3:9">
      <c r="C12">
        <v>9</v>
      </c>
      <c r="D12" s="64" t="s">
        <v>86</v>
      </c>
      <c r="E12" s="64" t="s">
        <v>87</v>
      </c>
      <c r="F12" s="64" t="s">
        <v>88</v>
      </c>
      <c r="G12" s="64">
        <v>86371</v>
      </c>
      <c r="H12" s="64" t="s">
        <v>89</v>
      </c>
      <c r="I12" s="64" t="s">
        <v>90</v>
      </c>
    </row>
    <row r="13" spans="3:9">
      <c r="C13">
        <v>10</v>
      </c>
      <c r="D13" s="64" t="s">
        <v>91</v>
      </c>
      <c r="E13" s="64" t="s">
        <v>92</v>
      </c>
      <c r="F13" s="64" t="s">
        <v>93</v>
      </c>
      <c r="G13" s="64">
        <v>25366</v>
      </c>
      <c r="H13" s="64" t="s">
        <v>94</v>
      </c>
      <c r="I13" s="64" t="s">
        <v>95</v>
      </c>
    </row>
    <row r="14" spans="3:9">
      <c r="C14">
        <v>11</v>
      </c>
      <c r="D14" s="64" t="s">
        <v>96</v>
      </c>
      <c r="E14" s="64" t="s">
        <v>97</v>
      </c>
      <c r="F14" s="64" t="s">
        <v>98</v>
      </c>
      <c r="G14" s="64">
        <v>20318</v>
      </c>
      <c r="H14" s="64" t="s">
        <v>99</v>
      </c>
      <c r="I14" s="64" t="s">
        <v>100</v>
      </c>
    </row>
    <row r="15" spans="3:9">
      <c r="C15">
        <v>12</v>
      </c>
      <c r="D15" s="64" t="s">
        <v>101</v>
      </c>
      <c r="E15" s="64" t="s">
        <v>102</v>
      </c>
      <c r="F15" s="64" t="s">
        <v>103</v>
      </c>
      <c r="G15" s="64">
        <v>91165</v>
      </c>
      <c r="H15" s="64" t="s">
        <v>104</v>
      </c>
      <c r="I15" s="64" t="s">
        <v>105</v>
      </c>
    </row>
    <row r="16" spans="3:9">
      <c r="C16">
        <v>13</v>
      </c>
      <c r="D16" s="64" t="s">
        <v>106</v>
      </c>
      <c r="E16" s="64" t="s">
        <v>107</v>
      </c>
      <c r="F16" s="64" t="s">
        <v>108</v>
      </c>
      <c r="G16" s="64">
        <v>19960</v>
      </c>
      <c r="H16" s="64" t="s">
        <v>109</v>
      </c>
      <c r="I16" s="64" t="s">
        <v>110</v>
      </c>
    </row>
    <row r="17" spans="3:9">
      <c r="C17">
        <v>14</v>
      </c>
      <c r="D17" s="64" t="s">
        <v>111</v>
      </c>
      <c r="E17" s="64" t="s">
        <v>112</v>
      </c>
      <c r="F17" s="64" t="s">
        <v>113</v>
      </c>
      <c r="G17" s="64">
        <v>7242</v>
      </c>
      <c r="H17" s="64" t="s">
        <v>114</v>
      </c>
      <c r="I17" s="64" t="s">
        <v>115</v>
      </c>
    </row>
    <row r="18" spans="3:9">
      <c r="C18">
        <v>15</v>
      </c>
      <c r="D18" s="64" t="s">
        <v>116</v>
      </c>
      <c r="E18" s="64" t="s">
        <v>117</v>
      </c>
      <c r="F18" s="64" t="s">
        <v>118</v>
      </c>
      <c r="G18" s="64">
        <v>1991</v>
      </c>
      <c r="H18" s="64" t="s">
        <v>119</v>
      </c>
      <c r="I18" s="64" t="s">
        <v>120</v>
      </c>
    </row>
    <row r="19" spans="3:9">
      <c r="C19">
        <v>16</v>
      </c>
      <c r="D19" s="64" t="s">
        <v>121</v>
      </c>
      <c r="E19" s="64" t="s">
        <v>122</v>
      </c>
      <c r="F19" s="64" t="s">
        <v>123</v>
      </c>
      <c r="G19" s="64">
        <v>94097</v>
      </c>
      <c r="H19" s="64" t="s">
        <v>124</v>
      </c>
      <c r="I19" s="64" t="s">
        <v>125</v>
      </c>
    </row>
    <row r="20" spans="3:9">
      <c r="C20">
        <v>17</v>
      </c>
      <c r="D20" s="64" t="s">
        <v>126</v>
      </c>
      <c r="E20" s="64" t="s">
        <v>127</v>
      </c>
      <c r="F20" s="64" t="s">
        <v>128</v>
      </c>
      <c r="G20" s="64">
        <v>3851</v>
      </c>
      <c r="H20" s="64" t="s">
        <v>129</v>
      </c>
      <c r="I20" s="64" t="s">
        <v>130</v>
      </c>
    </row>
    <row r="21" spans="3:9">
      <c r="C21">
        <v>18</v>
      </c>
      <c r="D21" s="64" t="s">
        <v>131</v>
      </c>
      <c r="E21" s="64" t="s">
        <v>132</v>
      </c>
      <c r="F21" s="64" t="s">
        <v>133</v>
      </c>
      <c r="G21" s="64">
        <v>27647</v>
      </c>
      <c r="H21" s="64" t="s">
        <v>134</v>
      </c>
      <c r="I21" s="64" t="s">
        <v>135</v>
      </c>
    </row>
    <row r="22" spans="3:9">
      <c r="C22">
        <v>19</v>
      </c>
      <c r="D22" s="64" t="s">
        <v>136</v>
      </c>
      <c r="E22" s="64" t="s">
        <v>137</v>
      </c>
      <c r="F22" s="64" t="s">
        <v>138</v>
      </c>
      <c r="G22" s="64">
        <v>46812</v>
      </c>
      <c r="H22" s="64" t="s">
        <v>139</v>
      </c>
      <c r="I22" s="64" t="s">
        <v>140</v>
      </c>
    </row>
    <row r="23" spans="3:9">
      <c r="C23">
        <v>20</v>
      </c>
      <c r="D23" s="64" t="s">
        <v>141</v>
      </c>
      <c r="E23" s="64" t="s">
        <v>142</v>
      </c>
      <c r="F23" s="64" t="s">
        <v>143</v>
      </c>
      <c r="G23" s="64" t="s">
        <v>144</v>
      </c>
      <c r="H23" s="64" t="s">
        <v>145</v>
      </c>
      <c r="I23" s="64" t="s">
        <v>146</v>
      </c>
    </row>
    <row r="24" spans="3:9">
      <c r="C24">
        <v>21</v>
      </c>
      <c r="D24" s="64" t="s">
        <v>147</v>
      </c>
      <c r="E24" s="64" t="s">
        <v>148</v>
      </c>
      <c r="F24" s="64" t="s">
        <v>149</v>
      </c>
      <c r="G24" s="64">
        <v>67520</v>
      </c>
      <c r="H24" s="64" t="s">
        <v>150</v>
      </c>
      <c r="I24" s="64" t="s">
        <v>151</v>
      </c>
    </row>
    <row r="25" spans="3:9">
      <c r="C25">
        <v>22</v>
      </c>
      <c r="D25" s="64" t="s">
        <v>152</v>
      </c>
      <c r="E25" s="64" t="s">
        <v>153</v>
      </c>
      <c r="F25" s="64" t="s">
        <v>154</v>
      </c>
      <c r="G25" s="64">
        <v>4108</v>
      </c>
      <c r="H25" s="64" t="s">
        <v>155</v>
      </c>
      <c r="I25" s="64" t="s">
        <v>156</v>
      </c>
    </row>
    <row r="26" spans="3:9">
      <c r="C26">
        <v>23</v>
      </c>
      <c r="D26" s="64" t="s">
        <v>157</v>
      </c>
      <c r="E26" s="64" t="s">
        <v>158</v>
      </c>
      <c r="F26" s="64" t="s">
        <v>159</v>
      </c>
      <c r="G26" s="64">
        <v>38541</v>
      </c>
      <c r="H26" s="64" t="s">
        <v>160</v>
      </c>
      <c r="I26" s="64" t="s">
        <v>161</v>
      </c>
    </row>
    <row r="27" spans="3:9">
      <c r="C27">
        <v>24</v>
      </c>
      <c r="D27" s="64" t="s">
        <v>162</v>
      </c>
      <c r="E27" s="64" t="s">
        <v>163</v>
      </c>
      <c r="F27" s="64" t="s">
        <v>164</v>
      </c>
      <c r="G27" s="64">
        <v>12771</v>
      </c>
      <c r="H27" s="64" t="s">
        <v>165</v>
      </c>
      <c r="I27" s="64" t="s">
        <v>166</v>
      </c>
    </row>
    <row r="28" spans="3:9">
      <c r="C28">
        <v>25</v>
      </c>
      <c r="D28" s="64" t="s">
        <v>167</v>
      </c>
      <c r="E28" s="64" t="s">
        <v>168</v>
      </c>
      <c r="F28" s="64" t="s">
        <v>169</v>
      </c>
      <c r="G28" s="64" t="s">
        <v>170</v>
      </c>
      <c r="H28" s="64" t="s">
        <v>171</v>
      </c>
      <c r="I28" s="64" t="s">
        <v>172</v>
      </c>
    </row>
    <row r="29" spans="3:9">
      <c r="C29">
        <v>26</v>
      </c>
      <c r="D29" s="64" t="s">
        <v>173</v>
      </c>
      <c r="E29" s="64" t="s">
        <v>174</v>
      </c>
      <c r="F29" s="64" t="s">
        <v>175</v>
      </c>
      <c r="G29" s="64">
        <v>4200</v>
      </c>
      <c r="H29" s="64" t="s">
        <v>176</v>
      </c>
      <c r="I29" s="64" t="s">
        <v>177</v>
      </c>
    </row>
    <row r="30" spans="3:9">
      <c r="C30">
        <v>27</v>
      </c>
      <c r="D30" s="64" t="s">
        <v>178</v>
      </c>
      <c r="E30" s="64" t="s">
        <v>179</v>
      </c>
      <c r="F30" s="64" t="s">
        <v>180</v>
      </c>
      <c r="G30" s="64" t="s">
        <v>181</v>
      </c>
      <c r="H30" s="64" t="s">
        <v>182</v>
      </c>
      <c r="I30" s="64" t="s">
        <v>183</v>
      </c>
    </row>
    <row r="31" spans="3:9">
      <c r="C31">
        <v>28</v>
      </c>
      <c r="D31" s="64" t="s">
        <v>184</v>
      </c>
      <c r="E31" s="64" t="s">
        <v>185</v>
      </c>
      <c r="F31" s="64" t="s">
        <v>186</v>
      </c>
      <c r="G31" s="64" t="s">
        <v>187</v>
      </c>
      <c r="H31" s="64" t="s">
        <v>188</v>
      </c>
      <c r="I31" s="64" t="s">
        <v>189</v>
      </c>
    </row>
    <row r="32" spans="3:9">
      <c r="C32">
        <v>29</v>
      </c>
      <c r="D32" s="64" t="s">
        <v>190</v>
      </c>
      <c r="E32" s="64" t="s">
        <v>191</v>
      </c>
      <c r="F32" s="64" t="s">
        <v>192</v>
      </c>
      <c r="G32" s="64">
        <v>6298</v>
      </c>
      <c r="H32" s="64" t="s">
        <v>193</v>
      </c>
      <c r="I32" s="64" t="s">
        <v>194</v>
      </c>
    </row>
    <row r="33" spans="3:9">
      <c r="C33">
        <v>30</v>
      </c>
      <c r="D33" s="64" t="s">
        <v>195</v>
      </c>
      <c r="E33" s="64" t="s">
        <v>196</v>
      </c>
      <c r="F33" s="64" t="s">
        <v>197</v>
      </c>
      <c r="G33" s="64">
        <v>60073</v>
      </c>
      <c r="H33" s="64" t="s">
        <v>198</v>
      </c>
      <c r="I33" s="64" t="s">
        <v>199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4:E25"/>
  <sheetViews>
    <sheetView showGridLines="0" workbookViewId="0">
      <selection activeCell="D29" sqref="D29"/>
    </sheetView>
  </sheetViews>
  <sheetFormatPr defaultRowHeight="15"/>
  <cols>
    <col min="3" max="3" width="13.42578125" bestFit="1" customWidth="1"/>
    <col min="4" max="4" width="27.85546875" customWidth="1"/>
    <col min="5" max="5" width="17.5703125" customWidth="1"/>
  </cols>
  <sheetData>
    <row r="4" spans="3:5">
      <c r="C4" t="s">
        <v>23</v>
      </c>
      <c r="D4" t="s">
        <v>22</v>
      </c>
      <c r="E4" t="s">
        <v>16</v>
      </c>
    </row>
    <row r="5" spans="3:5">
      <c r="C5">
        <v>1</v>
      </c>
      <c r="D5" t="s">
        <v>200</v>
      </c>
      <c r="E5" s="85">
        <v>100</v>
      </c>
    </row>
    <row r="6" spans="3:5">
      <c r="C6">
        <v>2</v>
      </c>
      <c r="D6" t="s">
        <v>201</v>
      </c>
      <c r="E6" s="85">
        <v>250</v>
      </c>
    </row>
    <row r="7" spans="3:5">
      <c r="C7">
        <v>3</v>
      </c>
      <c r="D7" t="s">
        <v>202</v>
      </c>
      <c r="E7" s="85">
        <v>110</v>
      </c>
    </row>
    <row r="8" spans="3:5">
      <c r="C8">
        <v>4</v>
      </c>
      <c r="D8" t="s">
        <v>203</v>
      </c>
      <c r="E8" s="85">
        <v>4000</v>
      </c>
    </row>
    <row r="9" spans="3:5">
      <c r="C9">
        <v>5</v>
      </c>
      <c r="D9" t="s">
        <v>204</v>
      </c>
      <c r="E9" s="85">
        <v>32.5</v>
      </c>
    </row>
    <row r="10" spans="3:5">
      <c r="C10">
        <v>6</v>
      </c>
      <c r="D10" t="s">
        <v>205</v>
      </c>
      <c r="E10" s="85">
        <v>34</v>
      </c>
    </row>
    <row r="11" spans="3:5">
      <c r="C11">
        <v>7</v>
      </c>
      <c r="D11" t="s">
        <v>206</v>
      </c>
      <c r="E11" s="85">
        <v>5600</v>
      </c>
    </row>
    <row r="12" spans="3:5">
      <c r="C12">
        <v>8</v>
      </c>
      <c r="D12" t="s">
        <v>207</v>
      </c>
      <c r="E12" s="85">
        <v>3.5</v>
      </c>
    </row>
    <row r="13" spans="3:5">
      <c r="C13">
        <v>9</v>
      </c>
      <c r="D13" t="s">
        <v>208</v>
      </c>
      <c r="E13" s="85">
        <v>100</v>
      </c>
    </row>
    <row r="14" spans="3:5">
      <c r="C14">
        <v>10</v>
      </c>
      <c r="D14" t="s">
        <v>209</v>
      </c>
      <c r="E14" s="85">
        <v>101.5</v>
      </c>
    </row>
    <row r="15" spans="3:5">
      <c r="C15">
        <v>11</v>
      </c>
      <c r="D15" t="s">
        <v>210</v>
      </c>
      <c r="E15" s="85">
        <v>99.9</v>
      </c>
    </row>
    <row r="16" spans="3:5">
      <c r="C16">
        <v>12</v>
      </c>
      <c r="D16" t="s">
        <v>211</v>
      </c>
      <c r="E16" s="85">
        <v>41.4</v>
      </c>
    </row>
    <row r="17" spans="3:5">
      <c r="C17">
        <v>13</v>
      </c>
      <c r="D17" t="s">
        <v>212</v>
      </c>
      <c r="E17" s="85">
        <v>3987.5</v>
      </c>
    </row>
    <row r="18" spans="3:5">
      <c r="C18">
        <v>14</v>
      </c>
      <c r="D18" t="s">
        <v>213</v>
      </c>
      <c r="E18" s="85">
        <v>4</v>
      </c>
    </row>
    <row r="19" spans="3:5">
      <c r="C19">
        <v>15</v>
      </c>
      <c r="D19" t="s">
        <v>214</v>
      </c>
      <c r="E19" s="85">
        <v>10</v>
      </c>
    </row>
    <row r="20" spans="3:5">
      <c r="C20">
        <v>16</v>
      </c>
      <c r="D20" t="s">
        <v>215</v>
      </c>
      <c r="E20" s="85">
        <v>11.5</v>
      </c>
    </row>
    <row r="21" spans="3:5">
      <c r="C21">
        <v>17</v>
      </c>
      <c r="D21" t="s">
        <v>216</v>
      </c>
      <c r="E21" s="85">
        <v>45.7</v>
      </c>
    </row>
    <row r="22" spans="3:5">
      <c r="C22">
        <v>18</v>
      </c>
      <c r="D22" t="s">
        <v>217</v>
      </c>
      <c r="E22" s="85">
        <v>532.5</v>
      </c>
    </row>
    <row r="23" spans="3:5">
      <c r="C23">
        <v>19</v>
      </c>
      <c r="D23" t="s">
        <v>218</v>
      </c>
      <c r="E23" s="85">
        <v>45.6</v>
      </c>
    </row>
    <row r="24" spans="3:5">
      <c r="C24">
        <v>20</v>
      </c>
      <c r="D24" t="s">
        <v>219</v>
      </c>
      <c r="E24" s="85">
        <v>234.6</v>
      </c>
    </row>
    <row r="25" spans="3:5">
      <c r="C25">
        <v>21</v>
      </c>
      <c r="D25" t="s">
        <v>220</v>
      </c>
      <c r="E25" s="85">
        <v>329.5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Invoice</vt:lpstr>
      <vt:lpstr>Your Company Details</vt:lpstr>
      <vt:lpstr>Customer Details</vt:lpstr>
      <vt:lpstr>Product Details</vt:lpstr>
      <vt:lpstr>AddrLine1</vt:lpstr>
      <vt:lpstr>AddrLine2</vt:lpstr>
      <vt:lpstr>AddrLine3</vt:lpstr>
      <vt:lpstr>CompanyName</vt:lpstr>
      <vt:lpstr>emailID</vt:lpstr>
      <vt:lpstr>logo</vt:lpstr>
      <vt:lpstr>Phone1</vt:lpstr>
      <vt:lpstr>Phone2</vt:lpstr>
      <vt:lpstr>theEnd</vt:lpstr>
      <vt:lpstr>webURL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Vishwa</cp:lastModifiedBy>
  <cp:lastPrinted>2016-04-21T20:38:38Z</cp:lastPrinted>
  <dcterms:created xsi:type="dcterms:W3CDTF">2015-09-03T12:15:48Z</dcterms:created>
  <dcterms:modified xsi:type="dcterms:W3CDTF">2016-04-25T11:58:21Z</dcterms:modified>
</cp:coreProperties>
</file>